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1355" windowHeight="6480" activeTab="0"/>
  </bookViews>
  <sheets>
    <sheet name="IRR berekening" sheetId="1" r:id="rId1"/>
  </sheets>
  <definedNames>
    <definedName name="_xlnm.Print_Area" localSheetId="0">'IRR berekening'!$A$1:$T$85</definedName>
  </definedNames>
  <calcPr fullCalcOnLoad="1"/>
</workbook>
</file>

<file path=xl/sharedStrings.xml><?xml version="1.0" encoding="utf-8"?>
<sst xmlns="http://schemas.openxmlformats.org/spreadsheetml/2006/main" count="55" uniqueCount="38">
  <si>
    <t>Investering</t>
  </si>
  <si>
    <t>rentevoet</t>
  </si>
  <si>
    <t>Totale kasstroom</t>
  </si>
  <si>
    <t>jaar</t>
  </si>
  <si>
    <t>%</t>
  </si>
  <si>
    <t xml:space="preserve">Levensduur </t>
  </si>
  <si>
    <t>Afschrijving per jaar</t>
  </si>
  <si>
    <t xml:space="preserve">IRR = </t>
  </si>
  <si>
    <t>k€</t>
  </si>
  <si>
    <t>Korte handleiding</t>
  </si>
  <si>
    <t>Installatiekosten</t>
  </si>
  <si>
    <t>Netto besparing per jaar over de looptijd</t>
  </si>
  <si>
    <t>Restwaarde</t>
  </si>
  <si>
    <t>Afschrijvingstermijn</t>
  </si>
  <si>
    <t>Vennootschapsbelasting</t>
  </si>
  <si>
    <t xml:space="preserve">Hieronder wordt de wijze van berekening van de IRR vóór resp. na belastingen weergegeven. </t>
  </si>
  <si>
    <t>Netto besparing per jaar over de levensduur</t>
  </si>
  <si>
    <t>Belasting op opbrengsten</t>
  </si>
  <si>
    <t>Verminderde belasting door afschrijving</t>
  </si>
  <si>
    <t>Jaar</t>
  </si>
  <si>
    <t>volgend resultaat:</t>
  </si>
  <si>
    <t xml:space="preserve">De IRR wordt berekend m.b.v. een formule (iteratie) en geeft </t>
  </si>
  <si>
    <t>De IRR wordt berekend m.b.v. een formule (iteratie) en geeft</t>
  </si>
  <si>
    <t>De rentevoet waarbij de netto contante waarde = 0 wordt, is de IRR van de investering vóór belastingen</t>
  </si>
  <si>
    <t>De rentevoet waarbij de netto contante waarde = 0 wordt, is de IRR van de investering na belastingen</t>
  </si>
  <si>
    <t>IRR=</t>
  </si>
  <si>
    <t>In te vullen projectgegevens</t>
  </si>
  <si>
    <t>Resultaat van IRR-berekening</t>
  </si>
  <si>
    <t>IRR vóór belastingen:</t>
  </si>
  <si>
    <t>IRR na belastingen:</t>
  </si>
  <si>
    <t>IRR berekening vóór belasting</t>
  </si>
  <si>
    <t>IRR berekening  na belasting</t>
  </si>
  <si>
    <t>NCW in het jaar 
van investeren</t>
  </si>
  <si>
    <t>Berekening IRR van de besparingsmaatregel (bijlage bij Toelichting 6 van de EBO)</t>
  </si>
  <si>
    <t xml:space="preserve">Dit kan zichtbaar gemaakt worden door bij verschillende rentevoeten de NCW te berekenen en te kijken bij welke rentevoet de NCW = 0 wordt </t>
  </si>
  <si>
    <r>
      <t xml:space="preserve">De enige cellen met in te vullen projectgegevens zijn hieronder in </t>
    </r>
    <r>
      <rPr>
        <b/>
        <sz val="10"/>
        <color indexed="12"/>
        <rFont val="Arial"/>
        <family val="2"/>
      </rPr>
      <t>blauw</t>
    </r>
    <r>
      <rPr>
        <sz val="10"/>
        <rFont val="Arial"/>
        <family val="2"/>
      </rPr>
      <t xml:space="preserve"> aangegeven in de gele blok.</t>
    </r>
  </si>
  <si>
    <t>waarin de NCW van teken wijzigt (en tussenin nul wordt)</t>
  </si>
  <si>
    <t>De IRR wordt berekend met een formule (via iteratie) maar kan ook worden afgelezen op de rij waar de NCW (Netto Contante Waarde) nul wordt of, via interpollatie, tussen de rijen</t>
  </si>
</sst>
</file>

<file path=xl/styles.xml><?xml version="1.0" encoding="utf-8"?>
<styleSheet xmlns="http://schemas.openxmlformats.org/spreadsheetml/2006/main">
  <numFmts count="4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* #,##0_-;_-* #,##0\-;_-* &quot;-&quot;_-;_-@_-"/>
    <numFmt numFmtId="186" formatCode="_-&quot;fl&quot;\ * #,##0.00_-;_-&quot;fl&quot;\ * #,##0.00\-;_-&quot;fl&quot;\ * &quot;-&quot;??_-;_-@_-"/>
    <numFmt numFmtId="187" formatCode="_-* #,##0.00_-;_-* #,##0.00\-;_-* &quot;-&quot;??_-;_-@_-"/>
    <numFmt numFmtId="188" formatCode="_-* #,##0.000\ _B_F_-;\-* #,##0.000\ _B_F_-;_-* &quot;-&quot;??\ _B_F_-;_-@_-"/>
    <numFmt numFmtId="189" formatCode="_-* #,##0.0\ _B_F_-;\-* #,##0.0\ _B_F_-;_-* &quot;-&quot;??\ _B_F_-;_-@_-"/>
    <numFmt numFmtId="190" formatCode="_-* #,##0\ _B_F_-;\-* #,##0\ _B_F_-;_-* &quot;-&quot;??\ _B_F_-;_-@_-"/>
    <numFmt numFmtId="191" formatCode="#,##0.000"/>
    <numFmt numFmtId="192" formatCode="0.000"/>
    <numFmt numFmtId="193" formatCode="_-* #,##0.0000\ _B_F_-;\-* #,##0.0000\ _B_F_-;_-* &quot;-&quot;??\ _B_F_-;_-@_-"/>
    <numFmt numFmtId="194" formatCode="#,##0.00_ ;\-#,##0.00\ "/>
    <numFmt numFmtId="195" formatCode="#,##0.00_ ;[Red]\-#,##0.00\ "/>
    <numFmt numFmtId="196" formatCode="0.0%"/>
    <numFmt numFmtId="197" formatCode="_-* #,##0.0_-;_-* #,##0.0\-;_-* &quot;-&quot;??_-;_-@_-"/>
    <numFmt numFmtId="198" formatCode="0.0"/>
    <numFmt numFmtId="199" formatCode="_-* #,##0.0_-;_-* #,##0.0\-;_-* &quot;-&quot;?_-;_-@_-"/>
    <numFmt numFmtId="200" formatCode="#,##0.0"/>
    <numFmt numFmtId="201" formatCode="00.00.00.000"/>
    <numFmt numFmtId="202" formatCode="[$-813]dddd\ d\ mmmm\ yyyy"/>
  </numFmts>
  <fonts count="48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4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10"/>
      <color indexed="4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theme="9" tint="0.7999799847602844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9" fontId="0" fillId="0" borderId="0" xfId="42" applyFont="1" applyAlignment="1" applyProtection="1">
      <alignment/>
      <protection locked="0"/>
    </xf>
    <xf numFmtId="4" fontId="0" fillId="0" borderId="0" xfId="42" applyNumberFormat="1" applyFont="1" applyAlignment="1" applyProtection="1">
      <alignment horizontal="center"/>
      <protection locked="0"/>
    </xf>
    <xf numFmtId="192" fontId="0" fillId="0" borderId="0" xfId="0" applyNumberFormat="1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8" fillId="7" borderId="10" xfId="0" applyFont="1" applyFill="1" applyBorder="1" applyAlignment="1" applyProtection="1">
      <alignment horizontal="center" vertical="center"/>
      <protection locked="0"/>
    </xf>
    <xf numFmtId="0" fontId="8" fillId="7" borderId="11" xfId="0" applyFont="1" applyFill="1" applyBorder="1" applyAlignment="1" applyProtection="1">
      <alignment horizontal="center" vertical="center"/>
      <protection locked="0"/>
    </xf>
    <xf numFmtId="0" fontId="8" fillId="7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8" fillId="32" borderId="10" xfId="0" applyFont="1" applyFill="1" applyBorder="1" applyAlignment="1" applyProtection="1">
      <alignment horizontal="center" vertical="center"/>
      <protection locked="0"/>
    </xf>
    <xf numFmtId="0" fontId="8" fillId="32" borderId="11" xfId="0" applyFont="1" applyFill="1" applyBorder="1" applyAlignment="1" applyProtection="1">
      <alignment horizontal="center" vertical="center"/>
      <protection locked="0"/>
    </xf>
    <xf numFmtId="0" fontId="8" fillId="32" borderId="12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179" fontId="0" fillId="0" borderId="16" xfId="42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195" fontId="0" fillId="0" borderId="16" xfId="42" applyNumberFormat="1" applyFont="1" applyBorder="1" applyAlignment="1" applyProtection="1">
      <alignment horizontal="center" vertical="center" wrapText="1"/>
      <protection locked="0"/>
    </xf>
    <xf numFmtId="179" fontId="0" fillId="0" borderId="0" xfId="42" applyFont="1" applyAlignment="1" applyProtection="1">
      <alignment vertical="center"/>
      <protection locked="0"/>
    </xf>
    <xf numFmtId="0" fontId="8" fillId="0" borderId="17" xfId="0" applyFon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179" fontId="0" fillId="0" borderId="18" xfId="42" applyFont="1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179" fontId="0" fillId="0" borderId="0" xfId="42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32" borderId="17" xfId="0" applyFill="1" applyBorder="1" applyAlignment="1" applyProtection="1">
      <alignment vertical="center"/>
      <protection locked="0"/>
    </xf>
    <xf numFmtId="0" fontId="0" fillId="32" borderId="18" xfId="0" applyFill="1" applyBorder="1" applyAlignment="1" applyProtection="1">
      <alignment vertical="center"/>
      <protection locked="0"/>
    </xf>
    <xf numFmtId="0" fontId="0" fillId="32" borderId="19" xfId="0" applyFont="1" applyFill="1" applyBorder="1" applyAlignment="1" applyProtection="1">
      <alignment horizontal="right" vertical="center"/>
      <protection locked="0"/>
    </xf>
    <xf numFmtId="4" fontId="45" fillId="32" borderId="18" xfId="42" applyNumberFormat="1" applyFont="1" applyFill="1" applyBorder="1" applyAlignment="1" applyProtection="1">
      <alignment horizontal="center" vertical="center"/>
      <protection locked="0"/>
    </xf>
    <xf numFmtId="0" fontId="0" fillId="32" borderId="19" xfId="0" applyFill="1" applyBorder="1" applyAlignment="1" applyProtection="1">
      <alignment vertical="center"/>
      <protection locked="0"/>
    </xf>
    <xf numFmtId="0" fontId="0" fillId="7" borderId="17" xfId="0" applyFont="1" applyFill="1" applyBorder="1" applyAlignment="1" applyProtection="1">
      <alignment vertical="center"/>
      <protection locked="0"/>
    </xf>
    <xf numFmtId="0" fontId="0" fillId="7" borderId="18" xfId="0" applyFont="1" applyFill="1" applyBorder="1" applyAlignment="1" applyProtection="1">
      <alignment vertical="center"/>
      <protection locked="0"/>
    </xf>
    <xf numFmtId="198" fontId="0" fillId="7" borderId="18" xfId="0" applyNumberFormat="1" applyFont="1" applyFill="1" applyBorder="1" applyAlignment="1" applyProtection="1">
      <alignment horizontal="center" vertical="center"/>
      <protection locked="0"/>
    </xf>
    <xf numFmtId="0" fontId="0" fillId="7" borderId="19" xfId="0" applyFont="1" applyFill="1" applyBorder="1" applyAlignment="1" applyProtection="1">
      <alignment vertical="center"/>
      <protection locked="0"/>
    </xf>
    <xf numFmtId="0" fontId="0" fillId="32" borderId="20" xfId="0" applyFill="1" applyBorder="1" applyAlignment="1" applyProtection="1">
      <alignment vertical="center"/>
      <protection locked="0"/>
    </xf>
    <xf numFmtId="0" fontId="0" fillId="32" borderId="0" xfId="0" applyFill="1" applyBorder="1" applyAlignment="1" applyProtection="1">
      <alignment vertical="center"/>
      <protection locked="0"/>
    </xf>
    <xf numFmtId="0" fontId="0" fillId="32" borderId="21" xfId="0" applyFont="1" applyFill="1" applyBorder="1" applyAlignment="1" applyProtection="1">
      <alignment horizontal="right" vertical="center"/>
      <protection locked="0"/>
    </xf>
    <xf numFmtId="4" fontId="45" fillId="32" borderId="0" xfId="42" applyNumberFormat="1" applyFont="1" applyFill="1" applyBorder="1" applyAlignment="1" applyProtection="1">
      <alignment horizontal="center" vertical="center"/>
      <protection locked="0"/>
    </xf>
    <xf numFmtId="0" fontId="0" fillId="32" borderId="21" xfId="0" applyFill="1" applyBorder="1" applyAlignment="1" applyProtection="1">
      <alignment vertical="center"/>
      <protection locked="0"/>
    </xf>
    <xf numFmtId="0" fontId="0" fillId="7" borderId="20" xfId="0" applyFont="1" applyFill="1" applyBorder="1" applyAlignment="1" applyProtection="1">
      <alignment vertical="center"/>
      <protection locked="0"/>
    </xf>
    <xf numFmtId="0" fontId="0" fillId="7" borderId="0" xfId="0" applyFont="1" applyFill="1" applyBorder="1" applyAlignment="1" applyProtection="1">
      <alignment vertical="center"/>
      <protection locked="0"/>
    </xf>
    <xf numFmtId="0" fontId="1" fillId="7" borderId="0" xfId="0" applyFont="1" applyFill="1" applyBorder="1" applyAlignment="1" applyProtection="1">
      <alignment vertical="center"/>
      <protection locked="0"/>
    </xf>
    <xf numFmtId="196" fontId="6" fillId="7" borderId="0" xfId="0" applyNumberFormat="1" applyFont="1" applyFill="1" applyBorder="1" applyAlignment="1" applyProtection="1">
      <alignment horizontal="center" vertical="center"/>
      <protection locked="0"/>
    </xf>
    <xf numFmtId="0" fontId="0" fillId="7" borderId="21" xfId="0" applyFill="1" applyBorder="1" applyAlignment="1" applyProtection="1">
      <alignment vertical="center"/>
      <protection locked="0"/>
    </xf>
    <xf numFmtId="0" fontId="0" fillId="32" borderId="21" xfId="0" applyFill="1" applyBorder="1" applyAlignment="1" applyProtection="1">
      <alignment horizontal="right" vertical="center"/>
      <protection locked="0"/>
    </xf>
    <xf numFmtId="3" fontId="45" fillId="32" borderId="0" xfId="42" applyNumberFormat="1" applyFont="1" applyFill="1" applyBorder="1" applyAlignment="1" applyProtection="1">
      <alignment horizontal="center" vertical="center"/>
      <protection locked="0"/>
    </xf>
    <xf numFmtId="0" fontId="0" fillId="7" borderId="0" xfId="0" applyFill="1" applyBorder="1" applyAlignment="1" applyProtection="1">
      <alignment vertical="center"/>
      <protection locked="0"/>
    </xf>
    <xf numFmtId="0" fontId="0" fillId="7" borderId="0" xfId="0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vertical="center"/>
      <protection locked="0"/>
    </xf>
    <xf numFmtId="0" fontId="0" fillId="33" borderId="18" xfId="0" applyFill="1" applyBorder="1" applyAlignment="1" applyProtection="1">
      <alignment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0" xfId="0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vertical="center"/>
      <protection locked="0"/>
    </xf>
    <xf numFmtId="196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 vertical="center"/>
      <protection locked="0"/>
    </xf>
    <xf numFmtId="200" fontId="45" fillId="32" borderId="0" xfId="42" applyNumberFormat="1" applyFont="1" applyFill="1" applyBorder="1" applyAlignment="1" applyProtection="1">
      <alignment horizontal="center" vertical="center"/>
      <protection locked="0"/>
    </xf>
    <xf numFmtId="0" fontId="0" fillId="33" borderId="22" xfId="0" applyFont="1" applyFill="1" applyBorder="1" applyAlignment="1" applyProtection="1">
      <alignment vertical="center"/>
      <protection locked="0"/>
    </xf>
    <xf numFmtId="0" fontId="0" fillId="33" borderId="23" xfId="0" applyFont="1" applyFill="1" applyBorder="1" applyAlignment="1" applyProtection="1">
      <alignment vertical="center"/>
      <protection locked="0"/>
    </xf>
    <xf numFmtId="198" fontId="0" fillId="33" borderId="23" xfId="0" applyNumberFormat="1" applyFont="1" applyFill="1" applyBorder="1" applyAlignment="1" applyProtection="1">
      <alignment horizontal="center" vertical="center"/>
      <protection locked="0"/>
    </xf>
    <xf numFmtId="0" fontId="0" fillId="33" borderId="24" xfId="0" applyFont="1" applyFill="1" applyBorder="1" applyAlignment="1" applyProtection="1">
      <alignment vertical="center"/>
      <protection locked="0"/>
    </xf>
    <xf numFmtId="0" fontId="0" fillId="32" borderId="22" xfId="0" applyFill="1" applyBorder="1" applyAlignment="1" applyProtection="1">
      <alignment vertical="center"/>
      <protection locked="0"/>
    </xf>
    <xf numFmtId="0" fontId="0" fillId="32" borderId="23" xfId="0" applyFill="1" applyBorder="1" applyAlignment="1" applyProtection="1">
      <alignment vertical="center"/>
      <protection locked="0"/>
    </xf>
    <xf numFmtId="0" fontId="0" fillId="32" borderId="24" xfId="0" applyFont="1" applyFill="1" applyBorder="1" applyAlignment="1" applyProtection="1">
      <alignment horizontal="right" vertical="center"/>
      <protection locked="0"/>
    </xf>
    <xf numFmtId="9" fontId="45" fillId="32" borderId="23" xfId="57" applyFont="1" applyFill="1" applyBorder="1" applyAlignment="1" applyProtection="1">
      <alignment horizontal="center" vertical="center"/>
      <protection locked="0"/>
    </xf>
    <xf numFmtId="0" fontId="0" fillId="32" borderId="24" xfId="0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9" fontId="45" fillId="0" borderId="0" xfId="57" applyFont="1" applyFill="1" applyBorder="1" applyAlignment="1" applyProtection="1">
      <alignment horizontal="center" vertical="center"/>
      <protection locked="0"/>
    </xf>
    <xf numFmtId="9" fontId="3" fillId="0" borderId="0" xfId="57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right" vertical="center"/>
      <protection locked="0"/>
    </xf>
    <xf numFmtId="0" fontId="0" fillId="0" borderId="18" xfId="0" applyFont="1" applyBorder="1" applyAlignment="1" applyProtection="1">
      <alignment horizontal="right" vertical="center"/>
      <protection locked="0"/>
    </xf>
    <xf numFmtId="0" fontId="0" fillId="0" borderId="19" xfId="0" applyFont="1" applyBorder="1" applyAlignment="1" applyProtection="1">
      <alignment horizontal="right" vertical="center"/>
      <protection locked="0"/>
    </xf>
    <xf numFmtId="4" fontId="0" fillId="0" borderId="17" xfId="42" applyNumberFormat="1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21" xfId="0" applyFont="1" applyBorder="1" applyAlignment="1" applyProtection="1">
      <alignment horizontal="right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2" fontId="0" fillId="0" borderId="21" xfId="0" applyNumberFormat="1" applyBorder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right" vertical="center"/>
      <protection locked="0"/>
    </xf>
    <xf numFmtId="0" fontId="0" fillId="0" borderId="23" xfId="0" applyFont="1" applyBorder="1" applyAlignment="1" applyProtection="1">
      <alignment horizontal="right" vertical="center"/>
      <protection locked="0"/>
    </xf>
    <xf numFmtId="0" fontId="0" fillId="0" borderId="24" xfId="0" applyFont="1" applyBorder="1" applyAlignment="1" applyProtection="1">
      <alignment horizontal="right" vertical="center"/>
      <protection locked="0"/>
    </xf>
    <xf numFmtId="2" fontId="0" fillId="0" borderId="22" xfId="0" applyNumberFormat="1" applyBorder="1" applyAlignment="1" applyProtection="1">
      <alignment horizontal="center" vertical="center"/>
      <protection locked="0"/>
    </xf>
    <xf numFmtId="2" fontId="0" fillId="0" borderId="23" xfId="0" applyNumberFormat="1" applyBorder="1" applyAlignment="1" applyProtection="1">
      <alignment horizontal="center" vertical="center"/>
      <protection locked="0"/>
    </xf>
    <xf numFmtId="2" fontId="0" fillId="0" borderId="24" xfId="0" applyNumberForma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 applyProtection="1">
      <alignment horizontal="right" vertical="center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2" fontId="0" fillId="0" borderId="11" xfId="0" applyNumberFormat="1" applyBorder="1" applyAlignment="1" applyProtection="1">
      <alignment horizontal="center" vertical="center"/>
      <protection locked="0"/>
    </xf>
    <xf numFmtId="2" fontId="0" fillId="0" borderId="12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" fillId="7" borderId="17" xfId="0" applyFont="1" applyFill="1" applyBorder="1" applyAlignment="1" applyProtection="1">
      <alignment horizontal="left" vertical="center" wrapText="1"/>
      <protection locked="0"/>
    </xf>
    <xf numFmtId="0" fontId="1" fillId="7" borderId="18" xfId="0" applyFont="1" applyFill="1" applyBorder="1" applyAlignment="1" applyProtection="1">
      <alignment horizontal="left" vertical="center" wrapText="1"/>
      <protection locked="0"/>
    </xf>
    <xf numFmtId="0" fontId="1" fillId="7" borderId="19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7" borderId="22" xfId="0" applyFont="1" applyFill="1" applyBorder="1" applyAlignment="1" applyProtection="1">
      <alignment vertical="center"/>
      <protection locked="0"/>
    </xf>
    <xf numFmtId="0" fontId="1" fillId="7" borderId="23" xfId="0" applyFont="1" applyFill="1" applyBorder="1" applyAlignment="1" applyProtection="1">
      <alignment horizontal="right" vertical="center"/>
      <protection locked="0"/>
    </xf>
    <xf numFmtId="196" fontId="1" fillId="7" borderId="23" xfId="0" applyNumberFormat="1" applyFont="1" applyFill="1" applyBorder="1" applyAlignment="1" applyProtection="1">
      <alignment horizontal="left" vertical="center"/>
      <protection locked="0"/>
    </xf>
    <xf numFmtId="195" fontId="46" fillId="7" borderId="24" xfId="42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 applyProtection="1">
      <alignment vertical="center"/>
      <protection locked="0"/>
    </xf>
    <xf numFmtId="0" fontId="47" fillId="0" borderId="0" xfId="0" applyFont="1" applyFill="1" applyAlignment="1" applyProtection="1">
      <alignment vertical="center"/>
      <protection locked="0"/>
    </xf>
    <xf numFmtId="0" fontId="47" fillId="0" borderId="0" xfId="0" applyFont="1" applyAlignment="1" applyProtection="1">
      <alignment vertical="center"/>
      <protection locked="0"/>
    </xf>
    <xf numFmtId="179" fontId="1" fillId="0" borderId="18" xfId="42" applyFont="1" applyFill="1" applyBorder="1" applyAlignment="1" applyProtection="1">
      <alignment horizontal="right" vertical="center" wrapText="1"/>
      <protection locked="0"/>
    </xf>
    <xf numFmtId="0" fontId="47" fillId="34" borderId="18" xfId="0" applyFont="1" applyFill="1" applyBorder="1" applyAlignment="1" applyProtection="1">
      <alignment vertical="center"/>
      <protection locked="0"/>
    </xf>
    <xf numFmtId="179" fontId="0" fillId="0" borderId="0" xfId="42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195" fontId="0" fillId="0" borderId="25" xfId="42" applyNumberFormat="1" applyFont="1" applyBorder="1" applyAlignment="1" applyProtection="1">
      <alignment horizontal="center" vertical="center"/>
      <protection locked="0"/>
    </xf>
    <xf numFmtId="2" fontId="0" fillId="0" borderId="18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195" fontId="0" fillId="0" borderId="26" xfId="42" applyNumberFormat="1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95" fontId="0" fillId="0" borderId="27" xfId="42" applyNumberFormat="1" applyFont="1" applyBorder="1" applyAlignment="1" applyProtection="1">
      <alignment horizontal="center" vertical="center"/>
      <protection locked="0"/>
    </xf>
    <xf numFmtId="195" fontId="0" fillId="0" borderId="0" xfId="42" applyNumberFormat="1" applyFont="1" applyAlignment="1" applyProtection="1">
      <alignment horizontal="center" vertical="center"/>
      <protection locked="0"/>
    </xf>
    <xf numFmtId="191" fontId="0" fillId="0" borderId="0" xfId="42" applyNumberFormat="1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195" fontId="0" fillId="0" borderId="0" xfId="42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95" fontId="0" fillId="0" borderId="0" xfId="57" applyNumberFormat="1" applyFont="1" applyAlignment="1" applyProtection="1">
      <alignment horizontal="left" vertical="center"/>
      <protection locked="0"/>
    </xf>
    <xf numFmtId="4" fontId="0" fillId="0" borderId="17" xfId="0" applyNumberFormat="1" applyBorder="1" applyAlignment="1" applyProtection="1">
      <alignment horizontal="center" vertical="center"/>
      <protection locked="0"/>
    </xf>
    <xf numFmtId="4" fontId="0" fillId="0" borderId="2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" fillId="35" borderId="17" xfId="0" applyFont="1" applyFill="1" applyBorder="1" applyAlignment="1" applyProtection="1">
      <alignment vertical="center"/>
      <protection locked="0"/>
    </xf>
    <xf numFmtId="0" fontId="1" fillId="35" borderId="18" xfId="0" applyFont="1" applyFill="1" applyBorder="1" applyAlignment="1" applyProtection="1">
      <alignment vertical="center"/>
      <protection locked="0"/>
    </xf>
    <xf numFmtId="179" fontId="1" fillId="35" borderId="18" xfId="42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vertical="center"/>
      <protection locked="0"/>
    </xf>
    <xf numFmtId="0" fontId="1" fillId="35" borderId="22" xfId="0" applyFont="1" applyFill="1" applyBorder="1" applyAlignment="1" applyProtection="1">
      <alignment vertical="center"/>
      <protection locked="0"/>
    </xf>
    <xf numFmtId="0" fontId="1" fillId="33" borderId="23" xfId="0" applyFont="1" applyFill="1" applyBorder="1" applyAlignment="1" applyProtection="1">
      <alignment horizontal="right" vertical="center"/>
      <protection locked="0"/>
    </xf>
    <xf numFmtId="196" fontId="1" fillId="35" borderId="23" xfId="57" applyNumberFormat="1" applyFont="1" applyFill="1" applyBorder="1" applyAlignment="1" applyProtection="1">
      <alignment horizontal="left" vertical="center"/>
      <protection locked="0"/>
    </xf>
    <xf numFmtId="195" fontId="5" fillId="35" borderId="23" xfId="42" applyNumberFormat="1" applyFont="1" applyFill="1" applyBorder="1" applyAlignment="1" applyProtection="1">
      <alignment horizontal="center" vertical="center"/>
      <protection locked="0"/>
    </xf>
    <xf numFmtId="192" fontId="47" fillId="0" borderId="20" xfId="42" applyNumberFormat="1" applyFont="1" applyFill="1" applyBorder="1" applyAlignment="1" applyProtection="1">
      <alignment vertical="center"/>
      <protection locked="0"/>
    </xf>
    <xf numFmtId="191" fontId="47" fillId="0" borderId="0" xfId="42" applyNumberFormat="1" applyFont="1" applyFill="1" applyBorder="1" applyAlignment="1" applyProtection="1">
      <alignment vertical="center"/>
      <protection locked="0"/>
    </xf>
    <xf numFmtId="191" fontId="4" fillId="0" borderId="0" xfId="42" applyNumberFormat="1" applyFont="1" applyFill="1" applyAlignment="1" applyProtection="1">
      <alignment vertical="center"/>
      <protection locked="0"/>
    </xf>
    <xf numFmtId="9" fontId="0" fillId="0" borderId="0" xfId="0" applyNumberFormat="1" applyFill="1" applyAlignment="1" applyProtection="1">
      <alignment vertical="center"/>
      <protection locked="0"/>
    </xf>
    <xf numFmtId="179" fontId="1" fillId="0" borderId="0" xfId="42" applyFont="1" applyBorder="1" applyAlignment="1" applyProtection="1">
      <alignment horizontal="left" vertical="center"/>
      <protection locked="0"/>
    </xf>
    <xf numFmtId="4" fontId="0" fillId="0" borderId="0" xfId="42" applyNumberFormat="1" applyFont="1" applyAlignment="1" applyProtection="1">
      <alignment horizontal="center" vertical="center"/>
      <protection locked="0"/>
    </xf>
    <xf numFmtId="192" fontId="0" fillId="0" borderId="0" xfId="0" applyNumberFormat="1" applyAlignment="1" applyProtection="1">
      <alignment vertical="center"/>
      <protection locked="0"/>
    </xf>
    <xf numFmtId="2" fontId="0" fillId="0" borderId="18" xfId="42" applyNumberFormat="1" applyFont="1" applyBorder="1" applyAlignment="1" applyProtection="1">
      <alignment horizontal="center" vertical="center"/>
      <protection locked="0"/>
    </xf>
    <xf numFmtId="2" fontId="0" fillId="0" borderId="19" xfId="42" applyNumberFormat="1" applyFont="1" applyBorder="1" applyAlignment="1" applyProtection="1">
      <alignment horizontal="center" vertical="center"/>
      <protection locked="0"/>
    </xf>
    <xf numFmtId="2" fontId="0" fillId="0" borderId="0" xfId="42" applyNumberFormat="1" applyFont="1" applyBorder="1" applyAlignment="1" applyProtection="1">
      <alignment horizontal="center" vertical="center"/>
      <protection locked="0"/>
    </xf>
    <xf numFmtId="2" fontId="0" fillId="0" borderId="21" xfId="42" applyNumberFormat="1" applyFont="1" applyBorder="1" applyAlignment="1" applyProtection="1">
      <alignment horizontal="center" vertical="center"/>
      <protection locked="0"/>
    </xf>
    <xf numFmtId="2" fontId="0" fillId="0" borderId="23" xfId="42" applyNumberFormat="1" applyFont="1" applyBorder="1" applyAlignment="1" applyProtection="1">
      <alignment horizontal="center" vertical="center"/>
      <protection locked="0"/>
    </xf>
    <xf numFmtId="2" fontId="0" fillId="0" borderId="24" xfId="42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2" fontId="0" fillId="0" borderId="21" xfId="0" applyNumberFormat="1" applyFont="1" applyBorder="1" applyAlignment="1" applyProtection="1">
      <alignment horizontal="center" vertical="center"/>
      <protection locked="0"/>
    </xf>
    <xf numFmtId="2" fontId="0" fillId="0" borderId="19" xfId="0" applyNumberForma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6"/>
  <sheetViews>
    <sheetView tabSelected="1" workbookViewId="0" topLeftCell="A1">
      <selection activeCell="P29" sqref="P29"/>
    </sheetView>
  </sheetViews>
  <sheetFormatPr defaultColWidth="9.140625" defaultRowHeight="12.75"/>
  <cols>
    <col min="1" max="1" width="17.421875" style="1" customWidth="1"/>
    <col min="2" max="2" width="6.57421875" style="1" customWidth="1"/>
    <col min="3" max="3" width="14.28125" style="1" customWidth="1"/>
    <col min="4" max="4" width="18.00390625" style="2" customWidth="1"/>
    <col min="5" max="5" width="7.57421875" style="1" customWidth="1"/>
    <col min="6" max="6" width="6.28125" style="1" customWidth="1"/>
    <col min="7" max="10" width="5.7109375" style="1" customWidth="1"/>
    <col min="11" max="11" width="6.140625" style="1" customWidth="1"/>
    <col min="12" max="18" width="5.7109375" style="1" customWidth="1"/>
    <col min="19" max="19" width="6.8515625" style="1" customWidth="1"/>
    <col min="20" max="29" width="5.7109375" style="1" customWidth="1"/>
    <col min="30" max="16384" width="9.140625" style="1" customWidth="1"/>
  </cols>
  <sheetData>
    <row r="1" spans="1:20" s="8" customFormat="1" ht="25.5" customHeight="1" thickBot="1">
      <c r="A1" s="18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0"/>
    </row>
    <row r="2" s="8" customFormat="1" ht="12.75">
      <c r="D2" s="30"/>
    </row>
    <row r="3" spans="1:20" s="8" customFormat="1" ht="19.5" customHeight="1">
      <c r="A3" s="31" t="s">
        <v>9</v>
      </c>
      <c r="B3" s="32"/>
      <c r="C3" s="32"/>
      <c r="D3" s="33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4"/>
    </row>
    <row r="4" spans="1:20" s="8" customFormat="1" ht="6.75" customHeight="1">
      <c r="A4" s="35"/>
      <c r="B4" s="36"/>
      <c r="C4" s="36"/>
      <c r="D4" s="37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8"/>
    </row>
    <row r="5" spans="1:20" s="8" customFormat="1" ht="12.75">
      <c r="A5" s="35" t="s">
        <v>35</v>
      </c>
      <c r="B5" s="39"/>
      <c r="C5" s="39"/>
      <c r="D5" s="39"/>
      <c r="E5" s="39"/>
      <c r="F5" s="39"/>
      <c r="G5" s="39"/>
      <c r="H5" s="39"/>
      <c r="I5" s="39"/>
      <c r="J5" s="39"/>
      <c r="K5" s="36"/>
      <c r="L5" s="36"/>
      <c r="M5" s="36"/>
      <c r="N5" s="36"/>
      <c r="O5" s="36"/>
      <c r="P5" s="36"/>
      <c r="Q5" s="36"/>
      <c r="R5" s="36"/>
      <c r="S5" s="36"/>
      <c r="T5" s="38"/>
    </row>
    <row r="6" spans="1:20" s="8" customFormat="1" ht="12.75">
      <c r="A6" s="35" t="s">
        <v>37</v>
      </c>
      <c r="B6" s="39"/>
      <c r="C6" s="39"/>
      <c r="D6" s="39"/>
      <c r="E6" s="39"/>
      <c r="F6" s="39"/>
      <c r="G6" s="39"/>
      <c r="H6" s="39"/>
      <c r="I6" s="39"/>
      <c r="J6" s="39"/>
      <c r="K6" s="36"/>
      <c r="L6" s="36"/>
      <c r="M6" s="36"/>
      <c r="N6" s="36"/>
      <c r="O6" s="36"/>
      <c r="P6" s="36"/>
      <c r="Q6" s="36"/>
      <c r="R6" s="36"/>
      <c r="S6" s="36"/>
      <c r="T6" s="38"/>
    </row>
    <row r="7" spans="1:20" s="8" customFormat="1" ht="12.75" customHeight="1">
      <c r="A7" s="40" t="s">
        <v>36</v>
      </c>
      <c r="B7" s="41"/>
      <c r="C7" s="41"/>
      <c r="D7" s="41"/>
      <c r="E7" s="41"/>
      <c r="F7" s="41"/>
      <c r="G7" s="41"/>
      <c r="H7" s="41"/>
      <c r="I7" s="41"/>
      <c r="J7" s="41"/>
      <c r="K7" s="42"/>
      <c r="L7" s="42"/>
      <c r="M7" s="42"/>
      <c r="N7" s="42"/>
      <c r="O7" s="42"/>
      <c r="P7" s="42"/>
      <c r="Q7" s="42"/>
      <c r="R7" s="42"/>
      <c r="S7" s="42"/>
      <c r="T7" s="43"/>
    </row>
    <row r="8" spans="1:15" s="8" customFormat="1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6"/>
      <c r="L8" s="36"/>
      <c r="M8" s="36"/>
      <c r="N8" s="36"/>
      <c r="O8" s="36"/>
    </row>
    <row r="9" s="8" customFormat="1" ht="12.75">
      <c r="D9" s="37"/>
    </row>
    <row r="10" spans="1:14" s="8" customFormat="1" ht="19.5" customHeight="1">
      <c r="A10" s="21" t="s">
        <v>26</v>
      </c>
      <c r="B10" s="22"/>
      <c r="C10" s="22"/>
      <c r="D10" s="22"/>
      <c r="E10" s="23"/>
      <c r="H10" s="12" t="s">
        <v>27</v>
      </c>
      <c r="I10" s="13"/>
      <c r="J10" s="13"/>
      <c r="K10" s="13"/>
      <c r="L10" s="13"/>
      <c r="M10" s="13"/>
      <c r="N10" s="14"/>
    </row>
    <row r="11" spans="1:5" s="8" customFormat="1" ht="12.75">
      <c r="A11" s="44"/>
      <c r="B11" s="44"/>
      <c r="C11" s="44"/>
      <c r="D11" s="44"/>
      <c r="E11" s="44"/>
    </row>
    <row r="12" spans="1:14" s="8" customFormat="1" ht="12.75">
      <c r="A12" s="45"/>
      <c r="B12" s="46"/>
      <c r="C12" s="47" t="s">
        <v>0</v>
      </c>
      <c r="D12" s="48">
        <v>5</v>
      </c>
      <c r="E12" s="49" t="s">
        <v>8</v>
      </c>
      <c r="H12" s="50"/>
      <c r="I12" s="51"/>
      <c r="J12" s="51"/>
      <c r="K12" s="51"/>
      <c r="L12" s="51"/>
      <c r="M12" s="52"/>
      <c r="N12" s="53"/>
    </row>
    <row r="13" spans="1:14" s="8" customFormat="1" ht="12.75">
      <c r="A13" s="54"/>
      <c r="B13" s="55"/>
      <c r="C13" s="56" t="s">
        <v>10</v>
      </c>
      <c r="D13" s="57">
        <v>1</v>
      </c>
      <c r="E13" s="58" t="s">
        <v>8</v>
      </c>
      <c r="H13" s="59"/>
      <c r="I13" s="60" t="s">
        <v>28</v>
      </c>
      <c r="J13" s="61"/>
      <c r="K13" s="61"/>
      <c r="L13" s="61"/>
      <c r="M13" s="62">
        <f>C33</f>
        <v>0.3111298141073886</v>
      </c>
      <c r="N13" s="63"/>
    </row>
    <row r="14" spans="1:14" s="8" customFormat="1" ht="12.75">
      <c r="A14" s="54"/>
      <c r="B14" s="55"/>
      <c r="C14" s="64" t="s">
        <v>5</v>
      </c>
      <c r="D14" s="65">
        <v>10</v>
      </c>
      <c r="E14" s="58" t="s">
        <v>3</v>
      </c>
      <c r="H14" s="59"/>
      <c r="I14" s="66"/>
      <c r="J14" s="66"/>
      <c r="K14" s="66"/>
      <c r="L14" s="66"/>
      <c r="M14" s="67"/>
      <c r="N14" s="63"/>
    </row>
    <row r="15" spans="1:14" s="8" customFormat="1" ht="12.75">
      <c r="A15" s="54"/>
      <c r="B15" s="55"/>
      <c r="C15" s="56" t="s">
        <v>11</v>
      </c>
      <c r="D15" s="57">
        <v>2</v>
      </c>
      <c r="E15" s="58" t="s">
        <v>8</v>
      </c>
      <c r="H15" s="68"/>
      <c r="I15" s="69"/>
      <c r="J15" s="69"/>
      <c r="K15" s="69"/>
      <c r="L15" s="69"/>
      <c r="M15" s="70"/>
      <c r="N15" s="71"/>
    </row>
    <row r="16" spans="1:14" s="8" customFormat="1" ht="12.75">
      <c r="A16" s="54"/>
      <c r="B16" s="55"/>
      <c r="C16" s="56" t="s">
        <v>12</v>
      </c>
      <c r="D16" s="57">
        <v>0</v>
      </c>
      <c r="E16" s="58" t="s">
        <v>8</v>
      </c>
      <c r="H16" s="72"/>
      <c r="I16" s="73" t="s">
        <v>29</v>
      </c>
      <c r="J16" s="73"/>
      <c r="K16" s="73"/>
      <c r="L16" s="73"/>
      <c r="M16" s="74">
        <f>C67</f>
        <v>0.2480191997263752</v>
      </c>
      <c r="N16" s="75"/>
    </row>
    <row r="17" spans="1:14" s="8" customFormat="1" ht="12.75">
      <c r="A17" s="54"/>
      <c r="B17" s="55"/>
      <c r="C17" s="56" t="s">
        <v>13</v>
      </c>
      <c r="D17" s="76">
        <v>5</v>
      </c>
      <c r="E17" s="58" t="s">
        <v>3</v>
      </c>
      <c r="H17" s="77"/>
      <c r="I17" s="78"/>
      <c r="J17" s="78"/>
      <c r="K17" s="78"/>
      <c r="L17" s="78"/>
      <c r="M17" s="79"/>
      <c r="N17" s="80"/>
    </row>
    <row r="18" spans="1:21" s="8" customFormat="1" ht="12.75">
      <c r="A18" s="81"/>
      <c r="B18" s="82"/>
      <c r="C18" s="83" t="s">
        <v>14</v>
      </c>
      <c r="D18" s="84">
        <v>0.3399</v>
      </c>
      <c r="E18" s="85" t="s">
        <v>4</v>
      </c>
      <c r="Q18" s="39"/>
      <c r="R18" s="39"/>
      <c r="U18" s="86"/>
    </row>
    <row r="19" spans="1:21" s="8" customFormat="1" ht="12.75">
      <c r="A19" s="39"/>
      <c r="B19" s="36"/>
      <c r="C19" s="36"/>
      <c r="D19" s="87"/>
      <c r="E19" s="36"/>
      <c r="Q19" s="39"/>
      <c r="R19" s="39"/>
      <c r="U19" s="86"/>
    </row>
    <row r="20" spans="1:17" s="89" customFormat="1" ht="12.75">
      <c r="A20" s="36"/>
      <c r="B20" s="36"/>
      <c r="C20" s="36"/>
      <c r="D20" s="88"/>
      <c r="E20" s="36"/>
      <c r="G20" s="36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1:17" s="89" customFormat="1" ht="12.75">
      <c r="A21" s="39" t="s">
        <v>15</v>
      </c>
      <c r="B21" s="36"/>
      <c r="C21" s="36"/>
      <c r="D21" s="88"/>
      <c r="E21" s="36"/>
      <c r="G21" s="36"/>
      <c r="H21" s="39"/>
      <c r="I21" s="39"/>
      <c r="J21" s="39"/>
      <c r="K21" s="39"/>
      <c r="L21" s="39"/>
      <c r="M21" s="39"/>
      <c r="N21" s="39"/>
      <c r="O21" s="39"/>
      <c r="P21" s="39"/>
      <c r="Q21" s="39"/>
    </row>
    <row r="22" spans="4:17" s="8" customFormat="1" ht="12.75">
      <c r="D22" s="30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1:20" s="8" customFormat="1" ht="19.5" customHeight="1">
      <c r="A23" s="15" t="s">
        <v>30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</row>
    <row r="24" spans="4:8" s="8" customFormat="1" ht="12.75">
      <c r="D24" s="30"/>
      <c r="F24" s="90"/>
      <c r="G24" s="90"/>
      <c r="H24" s="90"/>
    </row>
    <row r="25" spans="4:20" s="8" customFormat="1" ht="12.75">
      <c r="D25" s="30"/>
      <c r="E25" s="26" t="s">
        <v>19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8"/>
    </row>
    <row r="26" spans="4:20" s="8" customFormat="1" ht="12.75">
      <c r="D26" s="30"/>
      <c r="E26" s="91">
        <v>0</v>
      </c>
      <c r="F26" s="92">
        <v>1</v>
      </c>
      <c r="G26" s="92">
        <v>2</v>
      </c>
      <c r="H26" s="92">
        <v>3</v>
      </c>
      <c r="I26" s="92">
        <v>4</v>
      </c>
      <c r="J26" s="92">
        <v>5</v>
      </c>
      <c r="K26" s="92">
        <v>6</v>
      </c>
      <c r="L26" s="92">
        <v>7</v>
      </c>
      <c r="M26" s="92">
        <v>8</v>
      </c>
      <c r="N26" s="92">
        <v>9</v>
      </c>
      <c r="O26" s="92">
        <v>10</v>
      </c>
      <c r="P26" s="92">
        <v>11</v>
      </c>
      <c r="Q26" s="92">
        <v>12</v>
      </c>
      <c r="R26" s="92">
        <v>13</v>
      </c>
      <c r="S26" s="92">
        <v>14</v>
      </c>
      <c r="T26" s="93">
        <v>15</v>
      </c>
    </row>
    <row r="27" spans="2:20" s="8" customFormat="1" ht="12.75">
      <c r="B27" s="94" t="s">
        <v>0</v>
      </c>
      <c r="C27" s="95"/>
      <c r="D27" s="96"/>
      <c r="E27" s="97">
        <f>-(D12-D16)</f>
        <v>-5</v>
      </c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9"/>
    </row>
    <row r="28" spans="2:41" s="8" customFormat="1" ht="12.75">
      <c r="B28" s="100" t="s">
        <v>10</v>
      </c>
      <c r="C28" s="101"/>
      <c r="D28" s="102"/>
      <c r="E28" s="103">
        <f>-D13</f>
        <v>-1</v>
      </c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5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</row>
    <row r="29" spans="2:41" s="8" customFormat="1" ht="12.75">
      <c r="B29" s="107" t="s">
        <v>16</v>
      </c>
      <c r="C29" s="108"/>
      <c r="D29" s="109"/>
      <c r="E29" s="110"/>
      <c r="F29" s="111">
        <f aca="true" t="shared" si="0" ref="F29:N29">IF($D$14+1-F26&gt;0,$D$15,0)</f>
        <v>2</v>
      </c>
      <c r="G29" s="111">
        <f t="shared" si="0"/>
        <v>2</v>
      </c>
      <c r="H29" s="111">
        <f t="shared" si="0"/>
        <v>2</v>
      </c>
      <c r="I29" s="111">
        <f t="shared" si="0"/>
        <v>2</v>
      </c>
      <c r="J29" s="111">
        <f t="shared" si="0"/>
        <v>2</v>
      </c>
      <c r="K29" s="111">
        <f t="shared" si="0"/>
        <v>2</v>
      </c>
      <c r="L29" s="111">
        <f t="shared" si="0"/>
        <v>2</v>
      </c>
      <c r="M29" s="111">
        <f t="shared" si="0"/>
        <v>2</v>
      </c>
      <c r="N29" s="111">
        <f t="shared" si="0"/>
        <v>2</v>
      </c>
      <c r="O29" s="111">
        <f aca="true" t="shared" si="1" ref="O29:T29">IF($D$14+1-O26&gt;0,$D$15,0)</f>
        <v>2</v>
      </c>
      <c r="P29" s="111">
        <f t="shared" si="1"/>
        <v>0</v>
      </c>
      <c r="Q29" s="111">
        <f t="shared" si="1"/>
        <v>0</v>
      </c>
      <c r="R29" s="111">
        <f t="shared" si="1"/>
        <v>0</v>
      </c>
      <c r="S29" s="111">
        <f t="shared" si="1"/>
        <v>0</v>
      </c>
      <c r="T29" s="112">
        <f t="shared" si="1"/>
        <v>0</v>
      </c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</row>
    <row r="30" spans="2:41" s="8" customFormat="1" ht="12.75">
      <c r="B30" s="113" t="s">
        <v>2</v>
      </c>
      <c r="C30" s="114"/>
      <c r="D30" s="115"/>
      <c r="E30" s="116">
        <f>SUM(E27:E29)</f>
        <v>-6</v>
      </c>
      <c r="F30" s="117">
        <f aca="true" t="shared" si="2" ref="F30:T30">SUM(F27:F29)</f>
        <v>2</v>
      </c>
      <c r="G30" s="117">
        <f t="shared" si="2"/>
        <v>2</v>
      </c>
      <c r="H30" s="117">
        <f t="shared" si="2"/>
        <v>2</v>
      </c>
      <c r="I30" s="117">
        <f t="shared" si="2"/>
        <v>2</v>
      </c>
      <c r="J30" s="117">
        <f t="shared" si="2"/>
        <v>2</v>
      </c>
      <c r="K30" s="117">
        <f t="shared" si="2"/>
        <v>2</v>
      </c>
      <c r="L30" s="117">
        <f t="shared" si="2"/>
        <v>2</v>
      </c>
      <c r="M30" s="117">
        <f t="shared" si="2"/>
        <v>2</v>
      </c>
      <c r="N30" s="117">
        <f t="shared" si="2"/>
        <v>2</v>
      </c>
      <c r="O30" s="117">
        <f t="shared" si="2"/>
        <v>2</v>
      </c>
      <c r="P30" s="117">
        <f t="shared" si="2"/>
        <v>0</v>
      </c>
      <c r="Q30" s="117">
        <f t="shared" si="2"/>
        <v>0</v>
      </c>
      <c r="R30" s="117">
        <f t="shared" si="2"/>
        <v>0</v>
      </c>
      <c r="S30" s="117">
        <f t="shared" si="2"/>
        <v>0</v>
      </c>
      <c r="T30" s="118">
        <f t="shared" si="2"/>
        <v>0</v>
      </c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</row>
    <row r="31" spans="4:20" s="8" customFormat="1" ht="12.75">
      <c r="D31" s="30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</row>
    <row r="32" spans="1:8" s="90" customFormat="1" ht="12.75">
      <c r="A32" s="120" t="s">
        <v>21</v>
      </c>
      <c r="B32" s="121"/>
      <c r="C32" s="121"/>
      <c r="D32" s="122"/>
      <c r="E32" s="123"/>
      <c r="F32" s="123"/>
      <c r="G32" s="123"/>
      <c r="H32" s="124"/>
    </row>
    <row r="33" spans="1:20" s="90" customFormat="1" ht="12.75">
      <c r="A33" s="125" t="s">
        <v>20</v>
      </c>
      <c r="B33" s="126" t="s">
        <v>7</v>
      </c>
      <c r="C33" s="127">
        <f>IRR(E33:T33)</f>
        <v>0.3111298141073886</v>
      </c>
      <c r="D33" s="128">
        <f>SUM(E33:T33)</f>
        <v>14</v>
      </c>
      <c r="E33" s="129">
        <f>SUM(E$27:E$29)</f>
        <v>-6</v>
      </c>
      <c r="F33" s="129">
        <f aca="true" t="shared" si="3" ref="F33:T33">SUM(F$27:F$29)/POWER(1+$C34/100,F$26)</f>
        <v>2</v>
      </c>
      <c r="G33" s="129">
        <f t="shared" si="3"/>
        <v>2</v>
      </c>
      <c r="H33" s="130">
        <f t="shared" si="3"/>
        <v>2</v>
      </c>
      <c r="I33" s="131">
        <f t="shared" si="3"/>
        <v>2</v>
      </c>
      <c r="J33" s="131">
        <f t="shared" si="3"/>
        <v>2</v>
      </c>
      <c r="K33" s="131">
        <f t="shared" si="3"/>
        <v>2</v>
      </c>
      <c r="L33" s="131">
        <f t="shared" si="3"/>
        <v>2</v>
      </c>
      <c r="M33" s="131">
        <f t="shared" si="3"/>
        <v>2</v>
      </c>
      <c r="N33" s="131">
        <f t="shared" si="3"/>
        <v>2</v>
      </c>
      <c r="O33" s="131">
        <f t="shared" si="3"/>
        <v>2</v>
      </c>
      <c r="P33" s="131">
        <f t="shared" si="3"/>
        <v>0</v>
      </c>
      <c r="Q33" s="131">
        <f t="shared" si="3"/>
        <v>0</v>
      </c>
      <c r="R33" s="131">
        <f t="shared" si="3"/>
        <v>0</v>
      </c>
      <c r="S33" s="131">
        <f t="shared" si="3"/>
        <v>0</v>
      </c>
      <c r="T33" s="131">
        <f t="shared" si="3"/>
        <v>0</v>
      </c>
    </row>
    <row r="34" spans="1:4" s="8" customFormat="1" ht="12.75">
      <c r="A34" s="132"/>
      <c r="B34" s="32"/>
      <c r="C34" s="133">
        <v>0</v>
      </c>
      <c r="D34" s="30"/>
    </row>
    <row r="35" spans="1:4" s="8" customFormat="1" ht="12.75">
      <c r="A35" s="134" t="s">
        <v>34</v>
      </c>
      <c r="D35" s="30"/>
    </row>
    <row r="36" s="8" customFormat="1" ht="12.75"/>
    <row r="37" spans="3:20" s="8" customFormat="1" ht="19.5" customHeight="1">
      <c r="C37" s="24" t="s">
        <v>1</v>
      </c>
      <c r="D37" s="25" t="s">
        <v>32</v>
      </c>
      <c r="E37" s="26" t="s">
        <v>19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8"/>
    </row>
    <row r="38" spans="3:20" s="8" customFormat="1" ht="12.75">
      <c r="C38" s="24"/>
      <c r="D38" s="25"/>
      <c r="E38" s="91">
        <v>0</v>
      </c>
      <c r="F38" s="92">
        <v>1</v>
      </c>
      <c r="G38" s="92">
        <v>2</v>
      </c>
      <c r="H38" s="92">
        <v>3</v>
      </c>
      <c r="I38" s="92">
        <v>4</v>
      </c>
      <c r="J38" s="92">
        <v>5</v>
      </c>
      <c r="K38" s="92">
        <v>6</v>
      </c>
      <c r="L38" s="92">
        <v>7</v>
      </c>
      <c r="M38" s="92">
        <v>8</v>
      </c>
      <c r="N38" s="92">
        <v>9</v>
      </c>
      <c r="O38" s="92">
        <v>10</v>
      </c>
      <c r="P38" s="92">
        <v>11</v>
      </c>
      <c r="Q38" s="92">
        <v>12</v>
      </c>
      <c r="R38" s="92">
        <v>13</v>
      </c>
      <c r="S38" s="92">
        <v>14</v>
      </c>
      <c r="T38" s="93">
        <v>15</v>
      </c>
    </row>
    <row r="39" spans="3:20" s="8" customFormat="1" ht="12.75">
      <c r="C39" s="135">
        <v>0</v>
      </c>
      <c r="D39" s="136">
        <f>SUM(E39:T39)</f>
        <v>14</v>
      </c>
      <c r="E39" s="137">
        <f>SUM(E$27:E$29)</f>
        <v>-6</v>
      </c>
      <c r="F39" s="137">
        <f aca="true" t="shared" si="4" ref="F39:T49">SUM(F$27:F$29)/POWER(1+$C39/100,F$26)</f>
        <v>2</v>
      </c>
      <c r="G39" s="137">
        <f t="shared" si="4"/>
        <v>2</v>
      </c>
      <c r="H39" s="137">
        <f t="shared" si="4"/>
        <v>2</v>
      </c>
      <c r="I39" s="137">
        <f t="shared" si="4"/>
        <v>2</v>
      </c>
      <c r="J39" s="137">
        <f t="shared" si="4"/>
        <v>2</v>
      </c>
      <c r="K39" s="137">
        <f t="shared" si="4"/>
        <v>2</v>
      </c>
      <c r="L39" s="137">
        <f t="shared" si="4"/>
        <v>2</v>
      </c>
      <c r="M39" s="137">
        <f t="shared" si="4"/>
        <v>2</v>
      </c>
      <c r="N39" s="137">
        <f t="shared" si="4"/>
        <v>2</v>
      </c>
      <c r="O39" s="137">
        <f t="shared" si="4"/>
        <v>2</v>
      </c>
      <c r="P39" s="137">
        <f t="shared" si="4"/>
        <v>0</v>
      </c>
      <c r="Q39" s="137">
        <f t="shared" si="4"/>
        <v>0</v>
      </c>
      <c r="R39" s="137">
        <f t="shared" si="4"/>
        <v>0</v>
      </c>
      <c r="S39" s="137">
        <f t="shared" si="4"/>
        <v>0</v>
      </c>
      <c r="T39" s="179">
        <f t="shared" si="4"/>
        <v>0</v>
      </c>
    </row>
    <row r="40" spans="3:20" s="8" customFormat="1" ht="12.75">
      <c r="C40" s="138">
        <f>C39+5</f>
        <v>5</v>
      </c>
      <c r="D40" s="139">
        <f aca="true" t="shared" si="5" ref="D40:D49">SUM(E40:T40)</f>
        <v>9.443469858369625</v>
      </c>
      <c r="E40" s="104">
        <f aca="true" t="shared" si="6" ref="E40:E49">SUM(E$27:E$29)</f>
        <v>-6</v>
      </c>
      <c r="F40" s="173">
        <f t="shared" si="4"/>
        <v>1.9047619047619047</v>
      </c>
      <c r="G40" s="173">
        <f t="shared" si="4"/>
        <v>1.8140589569160996</v>
      </c>
      <c r="H40" s="173">
        <f t="shared" si="4"/>
        <v>1.727675197062952</v>
      </c>
      <c r="I40" s="173">
        <f t="shared" si="4"/>
        <v>1.645404949583764</v>
      </c>
      <c r="J40" s="173">
        <f t="shared" si="4"/>
        <v>1.567052332936918</v>
      </c>
      <c r="K40" s="173">
        <f t="shared" si="4"/>
        <v>1.4924307932732552</v>
      </c>
      <c r="L40" s="173">
        <f t="shared" si="4"/>
        <v>1.421362660260243</v>
      </c>
      <c r="M40" s="173">
        <f t="shared" si="4"/>
        <v>1.3536787240573744</v>
      </c>
      <c r="N40" s="173">
        <f t="shared" si="4"/>
        <v>1.2892178324355945</v>
      </c>
      <c r="O40" s="173">
        <f t="shared" si="4"/>
        <v>1.2278265070815186</v>
      </c>
      <c r="P40" s="104">
        <f t="shared" si="4"/>
        <v>0</v>
      </c>
      <c r="Q40" s="104">
        <f t="shared" si="4"/>
        <v>0</v>
      </c>
      <c r="R40" s="104">
        <f t="shared" si="4"/>
        <v>0</v>
      </c>
      <c r="S40" s="104">
        <f t="shared" si="4"/>
        <v>0</v>
      </c>
      <c r="T40" s="105">
        <f t="shared" si="4"/>
        <v>0</v>
      </c>
    </row>
    <row r="41" spans="3:20" s="8" customFormat="1" ht="12.75">
      <c r="C41" s="138">
        <f>C40+5</f>
        <v>10</v>
      </c>
      <c r="D41" s="139">
        <f t="shared" si="5"/>
        <v>6.289134211409361</v>
      </c>
      <c r="E41" s="104">
        <f t="shared" si="6"/>
        <v>-6</v>
      </c>
      <c r="F41" s="173">
        <f t="shared" si="4"/>
        <v>1.8181818181818181</v>
      </c>
      <c r="G41" s="173">
        <f t="shared" si="4"/>
        <v>1.652892561983471</v>
      </c>
      <c r="H41" s="173">
        <f t="shared" si="4"/>
        <v>1.502629601803155</v>
      </c>
      <c r="I41" s="173">
        <f t="shared" si="4"/>
        <v>1.366026910730141</v>
      </c>
      <c r="J41" s="173">
        <f t="shared" si="4"/>
        <v>1.2418426461183099</v>
      </c>
      <c r="K41" s="173">
        <f t="shared" si="4"/>
        <v>1.1289478601075544</v>
      </c>
      <c r="L41" s="173">
        <f t="shared" si="4"/>
        <v>1.026316236461413</v>
      </c>
      <c r="M41" s="173">
        <f t="shared" si="4"/>
        <v>0.9330147604194663</v>
      </c>
      <c r="N41" s="173">
        <f t="shared" si="4"/>
        <v>0.8481952367449693</v>
      </c>
      <c r="O41" s="173">
        <f t="shared" si="4"/>
        <v>0.771086578859063</v>
      </c>
      <c r="P41" s="104">
        <f t="shared" si="4"/>
        <v>0</v>
      </c>
      <c r="Q41" s="104">
        <f t="shared" si="4"/>
        <v>0</v>
      </c>
      <c r="R41" s="104">
        <f t="shared" si="4"/>
        <v>0</v>
      </c>
      <c r="S41" s="104">
        <f t="shared" si="4"/>
        <v>0</v>
      </c>
      <c r="T41" s="105">
        <f t="shared" si="4"/>
        <v>0</v>
      </c>
    </row>
    <row r="42" spans="1:20" s="8" customFormat="1" ht="12.75">
      <c r="A42" s="141"/>
      <c r="C42" s="138">
        <f aca="true" t="shared" si="7" ref="C42:C49">C41+5</f>
        <v>15</v>
      </c>
      <c r="D42" s="139">
        <f t="shared" si="5"/>
        <v>4.0375372517084624</v>
      </c>
      <c r="E42" s="104">
        <f t="shared" si="6"/>
        <v>-6</v>
      </c>
      <c r="F42" s="173">
        <f t="shared" si="4"/>
        <v>1.7391304347826089</v>
      </c>
      <c r="G42" s="173">
        <f t="shared" si="4"/>
        <v>1.512287334593573</v>
      </c>
      <c r="H42" s="173">
        <f t="shared" si="4"/>
        <v>1.3150324648639766</v>
      </c>
      <c r="I42" s="173">
        <f t="shared" si="4"/>
        <v>1.1435064911860668</v>
      </c>
      <c r="J42" s="173">
        <f t="shared" si="4"/>
        <v>0.9943534705965797</v>
      </c>
      <c r="K42" s="173">
        <f t="shared" si="4"/>
        <v>0.8646551918231129</v>
      </c>
      <c r="L42" s="173">
        <f t="shared" si="4"/>
        <v>0.7518740798461854</v>
      </c>
      <c r="M42" s="173">
        <f t="shared" si="4"/>
        <v>0.6538035476923351</v>
      </c>
      <c r="N42" s="173">
        <f t="shared" si="4"/>
        <v>0.5685248240802915</v>
      </c>
      <c r="O42" s="173">
        <f t="shared" si="4"/>
        <v>0.4943694122437317</v>
      </c>
      <c r="P42" s="104">
        <f t="shared" si="4"/>
        <v>0</v>
      </c>
      <c r="Q42" s="104">
        <f t="shared" si="4"/>
        <v>0</v>
      </c>
      <c r="R42" s="104">
        <f t="shared" si="4"/>
        <v>0</v>
      </c>
      <c r="S42" s="104">
        <f t="shared" si="4"/>
        <v>0</v>
      </c>
      <c r="T42" s="105">
        <f t="shared" si="4"/>
        <v>0</v>
      </c>
    </row>
    <row r="43" spans="3:20" s="8" customFormat="1" ht="12.75">
      <c r="C43" s="138">
        <f t="shared" si="7"/>
        <v>20</v>
      </c>
      <c r="D43" s="139">
        <f t="shared" si="5"/>
        <v>2.3849441711015436</v>
      </c>
      <c r="E43" s="104">
        <f t="shared" si="6"/>
        <v>-6</v>
      </c>
      <c r="F43" s="173">
        <f t="shared" si="4"/>
        <v>1.6666666666666667</v>
      </c>
      <c r="G43" s="173">
        <f t="shared" si="4"/>
        <v>1.3888888888888888</v>
      </c>
      <c r="H43" s="173">
        <f t="shared" si="4"/>
        <v>1.1574074074074074</v>
      </c>
      <c r="I43" s="173">
        <f t="shared" si="4"/>
        <v>0.9645061728395062</v>
      </c>
      <c r="J43" s="173">
        <f t="shared" si="4"/>
        <v>0.8037551440329218</v>
      </c>
      <c r="K43" s="173">
        <f t="shared" si="4"/>
        <v>0.6697959533607682</v>
      </c>
      <c r="L43" s="173">
        <f t="shared" si="4"/>
        <v>0.5581632944673068</v>
      </c>
      <c r="M43" s="173">
        <f t="shared" si="4"/>
        <v>0.46513607872275575</v>
      </c>
      <c r="N43" s="173">
        <f t="shared" si="4"/>
        <v>0.3876133989356298</v>
      </c>
      <c r="O43" s="173">
        <f t="shared" si="4"/>
        <v>0.32301116577969147</v>
      </c>
      <c r="P43" s="104">
        <f t="shared" si="4"/>
        <v>0</v>
      </c>
      <c r="Q43" s="104">
        <f t="shared" si="4"/>
        <v>0</v>
      </c>
      <c r="R43" s="104">
        <f t="shared" si="4"/>
        <v>0</v>
      </c>
      <c r="S43" s="104">
        <f t="shared" si="4"/>
        <v>0</v>
      </c>
      <c r="T43" s="105">
        <f t="shared" si="4"/>
        <v>0</v>
      </c>
    </row>
    <row r="44" spans="3:20" s="8" customFormat="1" ht="12.75">
      <c r="C44" s="138">
        <f t="shared" si="7"/>
        <v>25</v>
      </c>
      <c r="D44" s="139">
        <f t="shared" si="5"/>
        <v>1.1410065407999999</v>
      </c>
      <c r="E44" s="104">
        <f t="shared" si="6"/>
        <v>-6</v>
      </c>
      <c r="F44" s="173">
        <f t="shared" si="4"/>
        <v>1.6</v>
      </c>
      <c r="G44" s="173">
        <f t="shared" si="4"/>
        <v>1.28</v>
      </c>
      <c r="H44" s="173">
        <f t="shared" si="4"/>
        <v>1.024</v>
      </c>
      <c r="I44" s="173">
        <f t="shared" si="4"/>
        <v>0.8192</v>
      </c>
      <c r="J44" s="173">
        <f t="shared" si="4"/>
        <v>0.65536</v>
      </c>
      <c r="K44" s="173">
        <f t="shared" si="4"/>
        <v>0.524288</v>
      </c>
      <c r="L44" s="173">
        <f t="shared" si="4"/>
        <v>0.4194304</v>
      </c>
      <c r="M44" s="173">
        <f t="shared" si="4"/>
        <v>0.33554432</v>
      </c>
      <c r="N44" s="173">
        <f t="shared" si="4"/>
        <v>0.268435456</v>
      </c>
      <c r="O44" s="173">
        <f t="shared" si="4"/>
        <v>0.2147483648</v>
      </c>
      <c r="P44" s="104">
        <f t="shared" si="4"/>
        <v>0</v>
      </c>
      <c r="Q44" s="104">
        <f t="shared" si="4"/>
        <v>0</v>
      </c>
      <c r="R44" s="104">
        <f t="shared" si="4"/>
        <v>0</v>
      </c>
      <c r="S44" s="104">
        <f t="shared" si="4"/>
        <v>0</v>
      </c>
      <c r="T44" s="105">
        <f t="shared" si="4"/>
        <v>0</v>
      </c>
    </row>
    <row r="45" spans="3:20" s="8" customFormat="1" ht="12.75">
      <c r="C45" s="138">
        <f t="shared" si="7"/>
        <v>30</v>
      </c>
      <c r="D45" s="139">
        <f t="shared" si="5"/>
        <v>0.18307899809062717</v>
      </c>
      <c r="E45" s="104">
        <f t="shared" si="6"/>
        <v>-6</v>
      </c>
      <c r="F45" s="173">
        <f t="shared" si="4"/>
        <v>1.5384615384615383</v>
      </c>
      <c r="G45" s="173">
        <f t="shared" si="4"/>
        <v>1.1834319526627217</v>
      </c>
      <c r="H45" s="173">
        <f t="shared" si="4"/>
        <v>0.9103322712790166</v>
      </c>
      <c r="I45" s="173">
        <f t="shared" si="4"/>
        <v>0.7002555932915513</v>
      </c>
      <c r="J45" s="173">
        <f t="shared" si="4"/>
        <v>0.5386581486858086</v>
      </c>
      <c r="K45" s="173">
        <f t="shared" si="4"/>
        <v>0.4143524220660066</v>
      </c>
      <c r="L45" s="173">
        <f t="shared" si="4"/>
        <v>0.3187326323584666</v>
      </c>
      <c r="M45" s="173">
        <f t="shared" si="4"/>
        <v>0.24517894796805126</v>
      </c>
      <c r="N45" s="173">
        <f t="shared" si="4"/>
        <v>0.1885991907446548</v>
      </c>
      <c r="O45" s="173">
        <f t="shared" si="4"/>
        <v>0.14507630057281137</v>
      </c>
      <c r="P45" s="104">
        <f t="shared" si="4"/>
        <v>0</v>
      </c>
      <c r="Q45" s="104">
        <f t="shared" si="4"/>
        <v>0</v>
      </c>
      <c r="R45" s="104">
        <f t="shared" si="4"/>
        <v>0</v>
      </c>
      <c r="S45" s="104">
        <f t="shared" si="4"/>
        <v>0</v>
      </c>
      <c r="T45" s="105">
        <f t="shared" si="4"/>
        <v>0</v>
      </c>
    </row>
    <row r="46" spans="3:20" s="8" customFormat="1" ht="12.75">
      <c r="C46" s="138">
        <f t="shared" si="7"/>
        <v>35</v>
      </c>
      <c r="D46" s="139">
        <f t="shared" si="5"/>
        <v>-0.5699144118634137</v>
      </c>
      <c r="E46" s="104">
        <f t="shared" si="6"/>
        <v>-6</v>
      </c>
      <c r="F46" s="173">
        <f t="shared" si="4"/>
        <v>1.4814814814814814</v>
      </c>
      <c r="G46" s="173">
        <f t="shared" si="4"/>
        <v>1.0973936899862824</v>
      </c>
      <c r="H46" s="173">
        <f t="shared" si="4"/>
        <v>0.8128842148046537</v>
      </c>
      <c r="I46" s="173">
        <f t="shared" si="4"/>
        <v>0.6021364554108545</v>
      </c>
      <c r="J46" s="173">
        <f t="shared" si="4"/>
        <v>0.4460270040080403</v>
      </c>
      <c r="K46" s="173">
        <f t="shared" si="4"/>
        <v>0.3303903733392891</v>
      </c>
      <c r="L46" s="173">
        <f t="shared" si="4"/>
        <v>0.24473360988095488</v>
      </c>
      <c r="M46" s="173">
        <f t="shared" si="4"/>
        <v>0.18128415546737398</v>
      </c>
      <c r="N46" s="173">
        <f t="shared" si="4"/>
        <v>0.1342845596054622</v>
      </c>
      <c r="O46" s="173">
        <f t="shared" si="4"/>
        <v>0.09947004415219421</v>
      </c>
      <c r="P46" s="104">
        <f t="shared" si="4"/>
        <v>0</v>
      </c>
      <c r="Q46" s="104">
        <f t="shared" si="4"/>
        <v>0</v>
      </c>
      <c r="R46" s="104">
        <f t="shared" si="4"/>
        <v>0</v>
      </c>
      <c r="S46" s="104">
        <f t="shared" si="4"/>
        <v>0</v>
      </c>
      <c r="T46" s="105">
        <f t="shared" si="4"/>
        <v>0</v>
      </c>
    </row>
    <row r="47" spans="3:20" s="8" customFormat="1" ht="12.75">
      <c r="C47" s="138">
        <f t="shared" si="7"/>
        <v>40</v>
      </c>
      <c r="D47" s="139">
        <f t="shared" si="5"/>
        <v>-1.172858065168037</v>
      </c>
      <c r="E47" s="104">
        <f t="shared" si="6"/>
        <v>-6</v>
      </c>
      <c r="F47" s="173">
        <f t="shared" si="4"/>
        <v>1.4285714285714286</v>
      </c>
      <c r="G47" s="173">
        <f t="shared" si="4"/>
        <v>1.0204081632653064</v>
      </c>
      <c r="H47" s="173">
        <f t="shared" si="4"/>
        <v>0.7288629737609331</v>
      </c>
      <c r="I47" s="173">
        <f t="shared" si="4"/>
        <v>0.520616409829238</v>
      </c>
      <c r="J47" s="173">
        <f t="shared" si="4"/>
        <v>0.37186886416374143</v>
      </c>
      <c r="K47" s="173">
        <f t="shared" si="4"/>
        <v>0.26562061725981534</v>
      </c>
      <c r="L47" s="173">
        <f t="shared" si="4"/>
        <v>0.18972901232843956</v>
      </c>
      <c r="M47" s="173">
        <f t="shared" si="4"/>
        <v>0.13552072309174254</v>
      </c>
      <c r="N47" s="173">
        <f t="shared" si="4"/>
        <v>0.09680051649410182</v>
      </c>
      <c r="O47" s="173">
        <f t="shared" si="4"/>
        <v>0.06914322606721558</v>
      </c>
      <c r="P47" s="104">
        <f t="shared" si="4"/>
        <v>0</v>
      </c>
      <c r="Q47" s="104">
        <f t="shared" si="4"/>
        <v>0</v>
      </c>
      <c r="R47" s="104">
        <f t="shared" si="4"/>
        <v>0</v>
      </c>
      <c r="S47" s="104">
        <f t="shared" si="4"/>
        <v>0</v>
      </c>
      <c r="T47" s="105">
        <f t="shared" si="4"/>
        <v>0</v>
      </c>
    </row>
    <row r="48" spans="3:20" s="8" customFormat="1" ht="12.75">
      <c r="C48" s="138">
        <f t="shared" si="7"/>
        <v>45</v>
      </c>
      <c r="D48" s="139">
        <f t="shared" si="5"/>
        <v>-1.6637331848159391</v>
      </c>
      <c r="E48" s="104">
        <f t="shared" si="6"/>
        <v>-6</v>
      </c>
      <c r="F48" s="173">
        <f t="shared" si="4"/>
        <v>1.3793103448275863</v>
      </c>
      <c r="G48" s="173">
        <f t="shared" si="4"/>
        <v>0.9512485136741974</v>
      </c>
      <c r="H48" s="173">
        <f t="shared" si="4"/>
        <v>0.656033457706343</v>
      </c>
      <c r="I48" s="173">
        <f t="shared" si="4"/>
        <v>0.4524368673836849</v>
      </c>
      <c r="J48" s="173">
        <f t="shared" si="4"/>
        <v>0.31202542578185166</v>
      </c>
      <c r="K48" s="173">
        <f t="shared" si="4"/>
        <v>0.2151899488150701</v>
      </c>
      <c r="L48" s="173">
        <f t="shared" si="4"/>
        <v>0.1484068612517725</v>
      </c>
      <c r="M48" s="173">
        <f t="shared" si="4"/>
        <v>0.10234955948398101</v>
      </c>
      <c r="N48" s="173">
        <f t="shared" si="4"/>
        <v>0.0705859030924007</v>
      </c>
      <c r="O48" s="173">
        <f t="shared" si="4"/>
        <v>0.0486799331671729</v>
      </c>
      <c r="P48" s="104">
        <f t="shared" si="4"/>
        <v>0</v>
      </c>
      <c r="Q48" s="104">
        <f t="shared" si="4"/>
        <v>0</v>
      </c>
      <c r="R48" s="104">
        <f t="shared" si="4"/>
        <v>0</v>
      </c>
      <c r="S48" s="104">
        <f t="shared" si="4"/>
        <v>0</v>
      </c>
      <c r="T48" s="105">
        <f t="shared" si="4"/>
        <v>0</v>
      </c>
    </row>
    <row r="49" spans="3:20" s="8" customFormat="1" ht="12.75">
      <c r="C49" s="142">
        <f t="shared" si="7"/>
        <v>50</v>
      </c>
      <c r="D49" s="143">
        <f t="shared" si="5"/>
        <v>-2.069366119663331</v>
      </c>
      <c r="E49" s="111">
        <f t="shared" si="6"/>
        <v>-6</v>
      </c>
      <c r="F49" s="175">
        <f t="shared" si="4"/>
        <v>1.3333333333333333</v>
      </c>
      <c r="G49" s="175">
        <f t="shared" si="4"/>
        <v>0.8888888888888888</v>
      </c>
      <c r="H49" s="175">
        <f t="shared" si="4"/>
        <v>0.5925925925925926</v>
      </c>
      <c r="I49" s="175">
        <f t="shared" si="4"/>
        <v>0.3950617283950617</v>
      </c>
      <c r="J49" s="175">
        <f t="shared" si="4"/>
        <v>0.26337448559670784</v>
      </c>
      <c r="K49" s="175">
        <f t="shared" si="4"/>
        <v>0.1755829903978052</v>
      </c>
      <c r="L49" s="175">
        <f t="shared" si="4"/>
        <v>0.11705532693187014</v>
      </c>
      <c r="M49" s="175">
        <f t="shared" si="4"/>
        <v>0.07803688462124676</v>
      </c>
      <c r="N49" s="175">
        <f t="shared" si="4"/>
        <v>0.05202458974749784</v>
      </c>
      <c r="O49" s="175">
        <f t="shared" si="4"/>
        <v>0.034683059831665225</v>
      </c>
      <c r="P49" s="111">
        <f t="shared" si="4"/>
        <v>0</v>
      </c>
      <c r="Q49" s="111">
        <f t="shared" si="4"/>
        <v>0</v>
      </c>
      <c r="R49" s="111">
        <f t="shared" si="4"/>
        <v>0</v>
      </c>
      <c r="S49" s="111">
        <f t="shared" si="4"/>
        <v>0</v>
      </c>
      <c r="T49" s="112">
        <f t="shared" si="4"/>
        <v>0</v>
      </c>
    </row>
    <row r="50" spans="4:15" s="8" customFormat="1" ht="12.75">
      <c r="D50" s="144"/>
      <c r="F50" s="145"/>
      <c r="G50" s="145"/>
      <c r="H50" s="145"/>
      <c r="I50" s="145"/>
      <c r="J50" s="145"/>
      <c r="K50" s="145"/>
      <c r="L50" s="145"/>
      <c r="M50" s="145"/>
      <c r="N50" s="145"/>
      <c r="O50" s="145"/>
    </row>
    <row r="51" spans="3:20" s="8" customFormat="1" ht="12.75">
      <c r="C51" s="9" t="s">
        <v>23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1"/>
    </row>
    <row r="52" spans="3:20" s="8" customFormat="1" ht="12.75"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</row>
    <row r="53" s="8" customFormat="1" ht="12.75">
      <c r="D53" s="147"/>
    </row>
    <row r="54" spans="1:20" s="148" customFormat="1" ht="19.5" customHeight="1">
      <c r="A54" s="12" t="s">
        <v>31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4"/>
    </row>
    <row r="55" spans="1:7" s="8" customFormat="1" ht="12.75">
      <c r="A55" s="90"/>
      <c r="B55" s="90"/>
      <c r="D55" s="147"/>
      <c r="G55" s="90"/>
    </row>
    <row r="56" spans="4:20" s="8" customFormat="1" ht="12.75">
      <c r="D56" s="149"/>
      <c r="E56" s="9" t="s">
        <v>19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1"/>
    </row>
    <row r="57" spans="4:20" s="8" customFormat="1" ht="12.75">
      <c r="D57" s="147"/>
      <c r="E57" s="5">
        <v>0</v>
      </c>
      <c r="F57" s="6">
        <v>1</v>
      </c>
      <c r="G57" s="6">
        <v>2</v>
      </c>
      <c r="H57" s="6">
        <v>3</v>
      </c>
      <c r="I57" s="6">
        <v>4</v>
      </c>
      <c r="J57" s="6">
        <v>5</v>
      </c>
      <c r="K57" s="6">
        <v>6</v>
      </c>
      <c r="L57" s="6">
        <v>7</v>
      </c>
      <c r="M57" s="6">
        <v>8</v>
      </c>
      <c r="N57" s="6">
        <v>9</v>
      </c>
      <c r="O57" s="6">
        <v>10</v>
      </c>
      <c r="P57" s="6">
        <v>11</v>
      </c>
      <c r="Q57" s="6">
        <v>12</v>
      </c>
      <c r="R57" s="6">
        <v>13</v>
      </c>
      <c r="S57" s="6">
        <v>14</v>
      </c>
      <c r="T57" s="7">
        <v>15</v>
      </c>
    </row>
    <row r="58" spans="2:20" s="8" customFormat="1" ht="12.75">
      <c r="B58" s="94" t="s">
        <v>0</v>
      </c>
      <c r="C58" s="95"/>
      <c r="D58" s="96"/>
      <c r="E58" s="150">
        <f>-(D12-D16)</f>
        <v>-5</v>
      </c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9"/>
    </row>
    <row r="59" spans="2:20" s="8" customFormat="1" ht="12.75">
      <c r="B59" s="100" t="s">
        <v>10</v>
      </c>
      <c r="C59" s="101"/>
      <c r="D59" s="102"/>
      <c r="E59" s="151">
        <f>-D13</f>
        <v>-1</v>
      </c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19"/>
      <c r="Q59" s="119"/>
      <c r="R59" s="119"/>
      <c r="S59" s="119"/>
      <c r="T59" s="140"/>
    </row>
    <row r="60" spans="2:20" s="8" customFormat="1" ht="12.75">
      <c r="B60" s="100" t="s">
        <v>16</v>
      </c>
      <c r="C60" s="101"/>
      <c r="D60" s="102"/>
      <c r="E60" s="138"/>
      <c r="F60" s="104">
        <f aca="true" t="shared" si="8" ref="F60:T60">IF($D$14+1-F57&gt;0,$D$15,0)</f>
        <v>2</v>
      </c>
      <c r="G60" s="104">
        <f t="shared" si="8"/>
        <v>2</v>
      </c>
      <c r="H60" s="104">
        <f t="shared" si="8"/>
        <v>2</v>
      </c>
      <c r="I60" s="104">
        <f t="shared" si="8"/>
        <v>2</v>
      </c>
      <c r="J60" s="104">
        <f t="shared" si="8"/>
        <v>2</v>
      </c>
      <c r="K60" s="104">
        <f t="shared" si="8"/>
        <v>2</v>
      </c>
      <c r="L60" s="104">
        <f t="shared" si="8"/>
        <v>2</v>
      </c>
      <c r="M60" s="104">
        <f t="shared" si="8"/>
        <v>2</v>
      </c>
      <c r="N60" s="104">
        <f t="shared" si="8"/>
        <v>2</v>
      </c>
      <c r="O60" s="104">
        <f t="shared" si="8"/>
        <v>2</v>
      </c>
      <c r="P60" s="104">
        <f t="shared" si="8"/>
        <v>0</v>
      </c>
      <c r="Q60" s="104">
        <f t="shared" si="8"/>
        <v>0</v>
      </c>
      <c r="R60" s="104">
        <f t="shared" si="8"/>
        <v>0</v>
      </c>
      <c r="S60" s="104">
        <f t="shared" si="8"/>
        <v>0</v>
      </c>
      <c r="T60" s="105">
        <f t="shared" si="8"/>
        <v>0</v>
      </c>
    </row>
    <row r="61" spans="2:20" s="8" customFormat="1" ht="12.75">
      <c r="B61" s="100" t="s">
        <v>17</v>
      </c>
      <c r="C61" s="101"/>
      <c r="D61" s="102"/>
      <c r="E61" s="103">
        <f>-E59*$D$18</f>
        <v>0.3399</v>
      </c>
      <c r="F61" s="104">
        <f>-F60*$D$18</f>
        <v>-0.6798</v>
      </c>
      <c r="G61" s="104">
        <f aca="true" t="shared" si="9" ref="G61:M61">-G60*$D$18</f>
        <v>-0.6798</v>
      </c>
      <c r="H61" s="104">
        <f t="shared" si="9"/>
        <v>-0.6798</v>
      </c>
      <c r="I61" s="104">
        <f t="shared" si="9"/>
        <v>-0.6798</v>
      </c>
      <c r="J61" s="104">
        <f t="shared" si="9"/>
        <v>-0.6798</v>
      </c>
      <c r="K61" s="104">
        <f t="shared" si="9"/>
        <v>-0.6798</v>
      </c>
      <c r="L61" s="104">
        <f t="shared" si="9"/>
        <v>-0.6798</v>
      </c>
      <c r="M61" s="104">
        <f t="shared" si="9"/>
        <v>-0.6798</v>
      </c>
      <c r="N61" s="104">
        <f aca="true" t="shared" si="10" ref="N61:T61">-N60*$D$18</f>
        <v>-0.6798</v>
      </c>
      <c r="O61" s="104">
        <f t="shared" si="10"/>
        <v>-0.6798</v>
      </c>
      <c r="P61" s="104">
        <f t="shared" si="10"/>
        <v>0</v>
      </c>
      <c r="Q61" s="104">
        <f t="shared" si="10"/>
        <v>0</v>
      </c>
      <c r="R61" s="104">
        <f t="shared" si="10"/>
        <v>0</v>
      </c>
      <c r="S61" s="104">
        <f t="shared" si="10"/>
        <v>0</v>
      </c>
      <c r="T61" s="105">
        <f t="shared" si="10"/>
        <v>0</v>
      </c>
    </row>
    <row r="62" spans="2:20" s="8" customFormat="1" ht="12.75">
      <c r="B62" s="100" t="s">
        <v>6</v>
      </c>
      <c r="C62" s="101"/>
      <c r="D62" s="102"/>
      <c r="E62" s="153"/>
      <c r="F62" s="177">
        <f aca="true" t="shared" si="11" ref="F62:T62">IF($D$17+1-F$57&gt;0,($D$12/$D$17),0)</f>
        <v>1</v>
      </c>
      <c r="G62" s="177">
        <f t="shared" si="11"/>
        <v>1</v>
      </c>
      <c r="H62" s="177">
        <f t="shared" si="11"/>
        <v>1</v>
      </c>
      <c r="I62" s="177">
        <f t="shared" si="11"/>
        <v>1</v>
      </c>
      <c r="J62" s="177">
        <f t="shared" si="11"/>
        <v>1</v>
      </c>
      <c r="K62" s="177">
        <f t="shared" si="11"/>
        <v>0</v>
      </c>
      <c r="L62" s="177">
        <f t="shared" si="11"/>
        <v>0</v>
      </c>
      <c r="M62" s="177">
        <f t="shared" si="11"/>
        <v>0</v>
      </c>
      <c r="N62" s="177">
        <f t="shared" si="11"/>
        <v>0</v>
      </c>
      <c r="O62" s="177">
        <f t="shared" si="11"/>
        <v>0</v>
      </c>
      <c r="P62" s="177">
        <f t="shared" si="11"/>
        <v>0</v>
      </c>
      <c r="Q62" s="177">
        <f t="shared" si="11"/>
        <v>0</v>
      </c>
      <c r="R62" s="177">
        <f t="shared" si="11"/>
        <v>0</v>
      </c>
      <c r="S62" s="177">
        <f t="shared" si="11"/>
        <v>0</v>
      </c>
      <c r="T62" s="178">
        <f t="shared" si="11"/>
        <v>0</v>
      </c>
    </row>
    <row r="63" spans="2:20" s="8" customFormat="1" ht="12.75">
      <c r="B63" s="107" t="s">
        <v>18</v>
      </c>
      <c r="C63" s="108"/>
      <c r="D63" s="109"/>
      <c r="E63" s="142"/>
      <c r="F63" s="111">
        <f aca="true" t="shared" si="12" ref="F63:T63">IF(F$62&gt;0,F62*$D$18,0)</f>
        <v>0.3399</v>
      </c>
      <c r="G63" s="111">
        <f t="shared" si="12"/>
        <v>0.3399</v>
      </c>
      <c r="H63" s="111">
        <f t="shared" si="12"/>
        <v>0.3399</v>
      </c>
      <c r="I63" s="111">
        <f t="shared" si="12"/>
        <v>0.3399</v>
      </c>
      <c r="J63" s="111">
        <f t="shared" si="12"/>
        <v>0.3399</v>
      </c>
      <c r="K63" s="111">
        <f t="shared" si="12"/>
        <v>0</v>
      </c>
      <c r="L63" s="111">
        <f t="shared" si="12"/>
        <v>0</v>
      </c>
      <c r="M63" s="111">
        <f t="shared" si="12"/>
        <v>0</v>
      </c>
      <c r="N63" s="111">
        <f t="shared" si="12"/>
        <v>0</v>
      </c>
      <c r="O63" s="111">
        <f t="shared" si="12"/>
        <v>0</v>
      </c>
      <c r="P63" s="111">
        <f t="shared" si="12"/>
        <v>0</v>
      </c>
      <c r="Q63" s="111">
        <f t="shared" si="12"/>
        <v>0</v>
      </c>
      <c r="R63" s="111">
        <f t="shared" si="12"/>
        <v>0</v>
      </c>
      <c r="S63" s="111">
        <f t="shared" si="12"/>
        <v>0</v>
      </c>
      <c r="T63" s="112">
        <f t="shared" si="12"/>
        <v>0</v>
      </c>
    </row>
    <row r="64" spans="2:20" s="8" customFormat="1" ht="12.75">
      <c r="B64" s="113" t="s">
        <v>2</v>
      </c>
      <c r="C64" s="114"/>
      <c r="D64" s="115"/>
      <c r="E64" s="116">
        <f>SUM(E58:E63)</f>
        <v>-5.6601</v>
      </c>
      <c r="F64" s="154">
        <f>SUM(F58:F63)-F62</f>
        <v>1.6601</v>
      </c>
      <c r="G64" s="154">
        <f aca="true" t="shared" si="13" ref="G64:O64">SUM(G58:G63)-G62</f>
        <v>1.6601</v>
      </c>
      <c r="H64" s="154">
        <f t="shared" si="13"/>
        <v>1.6601</v>
      </c>
      <c r="I64" s="154">
        <f t="shared" si="13"/>
        <v>1.6601</v>
      </c>
      <c r="J64" s="154">
        <f t="shared" si="13"/>
        <v>1.6601</v>
      </c>
      <c r="K64" s="154">
        <f t="shared" si="13"/>
        <v>1.3202</v>
      </c>
      <c r="L64" s="154">
        <f t="shared" si="13"/>
        <v>1.3202</v>
      </c>
      <c r="M64" s="154">
        <f t="shared" si="13"/>
        <v>1.3202</v>
      </c>
      <c r="N64" s="154">
        <f t="shared" si="13"/>
        <v>1.3202</v>
      </c>
      <c r="O64" s="154">
        <f t="shared" si="13"/>
        <v>1.3202</v>
      </c>
      <c r="P64" s="154">
        <f>SUM(P58:P63)-P62</f>
        <v>0</v>
      </c>
      <c r="Q64" s="154">
        <f>SUM(Q58:Q63)-Q62</f>
        <v>0</v>
      </c>
      <c r="R64" s="154">
        <f>SUM(R58:R63)-R62</f>
        <v>0</v>
      </c>
      <c r="S64" s="154">
        <f>SUM(S58:S63)-S62</f>
        <v>0</v>
      </c>
      <c r="T64" s="155">
        <f>SUM(T58:T63)-T62</f>
        <v>0</v>
      </c>
    </row>
    <row r="65" spans="1:20" s="8" customFormat="1" ht="12.75">
      <c r="A65" s="90"/>
      <c r="B65" s="90"/>
      <c r="C65" s="90"/>
      <c r="D65" s="147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</row>
    <row r="66" spans="1:7" s="124" customFormat="1" ht="12.75">
      <c r="A66" s="156" t="s">
        <v>22</v>
      </c>
      <c r="B66" s="157"/>
      <c r="C66" s="157"/>
      <c r="D66" s="158"/>
      <c r="E66" s="159"/>
      <c r="F66" s="123"/>
      <c r="G66" s="123"/>
    </row>
    <row r="67" spans="1:24" s="89" customFormat="1" ht="13.5" customHeight="1">
      <c r="A67" s="160" t="s">
        <v>20</v>
      </c>
      <c r="B67" s="161" t="s">
        <v>25</v>
      </c>
      <c r="C67" s="162">
        <f>IRR(E67:T67)</f>
        <v>0.2480191997263752</v>
      </c>
      <c r="D67" s="163">
        <f>SUM(E67:T67)</f>
        <v>9.241399999999999</v>
      </c>
      <c r="E67" s="164">
        <f aca="true" t="shared" si="14" ref="E67:T67">(SUM(E$58:E$63)-E$62)/POWER(1+$C68/100,E$57)</f>
        <v>-5.6601</v>
      </c>
      <c r="F67" s="165">
        <f t="shared" si="14"/>
        <v>1.6601</v>
      </c>
      <c r="G67" s="165">
        <f t="shared" si="14"/>
        <v>1.6601</v>
      </c>
      <c r="H67" s="166">
        <f t="shared" si="14"/>
        <v>1.6601</v>
      </c>
      <c r="I67" s="166">
        <f t="shared" si="14"/>
        <v>1.6601</v>
      </c>
      <c r="J67" s="166">
        <f t="shared" si="14"/>
        <v>1.6601</v>
      </c>
      <c r="K67" s="166">
        <f t="shared" si="14"/>
        <v>1.3202</v>
      </c>
      <c r="L67" s="166">
        <f t="shared" si="14"/>
        <v>1.3202</v>
      </c>
      <c r="M67" s="166">
        <f t="shared" si="14"/>
        <v>1.3202</v>
      </c>
      <c r="N67" s="166">
        <f t="shared" si="14"/>
        <v>1.3202</v>
      </c>
      <c r="O67" s="166">
        <f t="shared" si="14"/>
        <v>1.3202</v>
      </c>
      <c r="P67" s="166">
        <f t="shared" si="14"/>
        <v>0</v>
      </c>
      <c r="Q67" s="166">
        <f t="shared" si="14"/>
        <v>0</v>
      </c>
      <c r="R67" s="166">
        <f t="shared" si="14"/>
        <v>0</v>
      </c>
      <c r="S67" s="166">
        <f t="shared" si="14"/>
        <v>0</v>
      </c>
      <c r="T67" s="166">
        <f t="shared" si="14"/>
        <v>0</v>
      </c>
      <c r="X67" s="167"/>
    </row>
    <row r="68" spans="3:4" s="8" customFormat="1" ht="12.75">
      <c r="C68" s="130">
        <v>0</v>
      </c>
      <c r="D68" s="30"/>
    </row>
    <row r="69" s="8" customFormat="1" ht="12.75">
      <c r="A69" s="134" t="s">
        <v>34</v>
      </c>
    </row>
    <row r="70" s="8" customFormat="1" ht="12.75">
      <c r="A70" s="168"/>
    </row>
    <row r="71" spans="3:20" s="8" customFormat="1" ht="19.5" customHeight="1">
      <c r="C71" s="24" t="s">
        <v>1</v>
      </c>
      <c r="D71" s="29" t="s">
        <v>32</v>
      </c>
      <c r="E71" s="26" t="s">
        <v>19</v>
      </c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8"/>
    </row>
    <row r="72" spans="3:20" s="8" customFormat="1" ht="12.75">
      <c r="C72" s="24"/>
      <c r="D72" s="29"/>
      <c r="E72" s="91">
        <v>0</v>
      </c>
      <c r="F72" s="92">
        <v>1</v>
      </c>
      <c r="G72" s="92">
        <v>2</v>
      </c>
      <c r="H72" s="92">
        <v>3</v>
      </c>
      <c r="I72" s="92">
        <v>4</v>
      </c>
      <c r="J72" s="92">
        <v>5</v>
      </c>
      <c r="K72" s="92">
        <v>6</v>
      </c>
      <c r="L72" s="92">
        <v>7</v>
      </c>
      <c r="M72" s="92">
        <v>8</v>
      </c>
      <c r="N72" s="92">
        <v>9</v>
      </c>
      <c r="O72" s="92">
        <v>10</v>
      </c>
      <c r="P72" s="92">
        <v>11</v>
      </c>
      <c r="Q72" s="92">
        <v>12</v>
      </c>
      <c r="R72" s="92">
        <v>13</v>
      </c>
      <c r="S72" s="92">
        <v>14</v>
      </c>
      <c r="T72" s="93">
        <v>15</v>
      </c>
    </row>
    <row r="73" spans="3:20" s="8" customFormat="1" ht="12.75">
      <c r="C73" s="135">
        <v>0</v>
      </c>
      <c r="D73" s="136">
        <f>SUM(E73:T73)</f>
        <v>9.241399999999999</v>
      </c>
      <c r="E73" s="171">
        <f aca="true" t="shared" si="15" ref="E73:T83">(SUM(E$58:E$63)-E$62)/POWER(1+$C73/100,E$57)</f>
        <v>-5.6601</v>
      </c>
      <c r="F73" s="171">
        <f t="shared" si="15"/>
        <v>1.6601</v>
      </c>
      <c r="G73" s="171">
        <f t="shared" si="15"/>
        <v>1.6601</v>
      </c>
      <c r="H73" s="171">
        <f t="shared" si="15"/>
        <v>1.6601</v>
      </c>
      <c r="I73" s="171">
        <f t="shared" si="15"/>
        <v>1.6601</v>
      </c>
      <c r="J73" s="171">
        <f t="shared" si="15"/>
        <v>1.6601</v>
      </c>
      <c r="K73" s="171">
        <f t="shared" si="15"/>
        <v>1.3202</v>
      </c>
      <c r="L73" s="171">
        <f t="shared" si="15"/>
        <v>1.3202</v>
      </c>
      <c r="M73" s="171">
        <f t="shared" si="15"/>
        <v>1.3202</v>
      </c>
      <c r="N73" s="171">
        <f t="shared" si="15"/>
        <v>1.3202</v>
      </c>
      <c r="O73" s="171">
        <f t="shared" si="15"/>
        <v>1.3202</v>
      </c>
      <c r="P73" s="171">
        <f t="shared" si="15"/>
        <v>0</v>
      </c>
      <c r="Q73" s="171">
        <f t="shared" si="15"/>
        <v>0</v>
      </c>
      <c r="R73" s="171">
        <f t="shared" si="15"/>
        <v>0</v>
      </c>
      <c r="S73" s="171">
        <f t="shared" si="15"/>
        <v>0</v>
      </c>
      <c r="T73" s="172">
        <f t="shared" si="15"/>
        <v>0</v>
      </c>
    </row>
    <row r="74" spans="3:20" s="8" customFormat="1" ht="12.75">
      <c r="C74" s="138">
        <f>C73+5</f>
        <v>5</v>
      </c>
      <c r="D74" s="139">
        <f aca="true" t="shared" si="16" ref="D74:D83">SUM(E74:T74)</f>
        <v>6.005723573857202</v>
      </c>
      <c r="E74" s="173">
        <f t="shared" si="15"/>
        <v>-5.6601</v>
      </c>
      <c r="F74" s="173">
        <f t="shared" si="15"/>
        <v>1.5810476190476188</v>
      </c>
      <c r="G74" s="173">
        <f t="shared" si="15"/>
        <v>1.5057596371882085</v>
      </c>
      <c r="H74" s="173">
        <f t="shared" si="15"/>
        <v>1.4340567973221032</v>
      </c>
      <c r="I74" s="173">
        <f t="shared" si="15"/>
        <v>1.3657683784020032</v>
      </c>
      <c r="J74" s="173">
        <f t="shared" si="15"/>
        <v>1.3007317889542886</v>
      </c>
      <c r="K74" s="173">
        <f t="shared" si="15"/>
        <v>0.9851535666396759</v>
      </c>
      <c r="L74" s="173">
        <f t="shared" si="15"/>
        <v>0.9382414920377864</v>
      </c>
      <c r="M74" s="173">
        <f t="shared" si="15"/>
        <v>0.8935633257502729</v>
      </c>
      <c r="N74" s="173">
        <f t="shared" si="15"/>
        <v>0.851012691190736</v>
      </c>
      <c r="O74" s="173">
        <f t="shared" si="15"/>
        <v>0.8104882773245105</v>
      </c>
      <c r="P74" s="173">
        <f t="shared" si="15"/>
        <v>0</v>
      </c>
      <c r="Q74" s="173">
        <f t="shared" si="15"/>
        <v>0</v>
      </c>
      <c r="R74" s="173">
        <f t="shared" si="15"/>
        <v>0</v>
      </c>
      <c r="S74" s="173">
        <f t="shared" si="15"/>
        <v>0</v>
      </c>
      <c r="T74" s="174">
        <f t="shared" si="15"/>
        <v>0</v>
      </c>
    </row>
    <row r="75" spans="3:20" s="8" customFormat="1" ht="12.75">
      <c r="C75" s="138">
        <f aca="true" t="shared" si="17" ref="C75:C83">C74+5</f>
        <v>10</v>
      </c>
      <c r="D75" s="139">
        <f t="shared" si="16"/>
        <v>3.74044591587325</v>
      </c>
      <c r="E75" s="173">
        <f t="shared" si="15"/>
        <v>-5.6601</v>
      </c>
      <c r="F75" s="173">
        <f t="shared" si="15"/>
        <v>1.509181818181818</v>
      </c>
      <c r="G75" s="173">
        <f t="shared" si="15"/>
        <v>1.37198347107438</v>
      </c>
      <c r="H75" s="173">
        <f t="shared" si="15"/>
        <v>1.2472577009767087</v>
      </c>
      <c r="I75" s="173">
        <f t="shared" si="15"/>
        <v>1.1338706372515535</v>
      </c>
      <c r="J75" s="173">
        <f t="shared" si="15"/>
        <v>1.0307914884105032</v>
      </c>
      <c r="K75" s="173">
        <f t="shared" si="15"/>
        <v>0.7452184824569966</v>
      </c>
      <c r="L75" s="173">
        <f t="shared" si="15"/>
        <v>0.6774713476881786</v>
      </c>
      <c r="M75" s="173">
        <f t="shared" si="15"/>
        <v>0.6158830433528898</v>
      </c>
      <c r="N75" s="173">
        <f t="shared" si="15"/>
        <v>0.5598936757753543</v>
      </c>
      <c r="O75" s="173">
        <f t="shared" si="15"/>
        <v>0.5089942507048675</v>
      </c>
      <c r="P75" s="173">
        <f t="shared" si="15"/>
        <v>0</v>
      </c>
      <c r="Q75" s="173">
        <f t="shared" si="15"/>
        <v>0</v>
      </c>
      <c r="R75" s="173">
        <f t="shared" si="15"/>
        <v>0</v>
      </c>
      <c r="S75" s="173">
        <f t="shared" si="15"/>
        <v>0</v>
      </c>
      <c r="T75" s="174">
        <f t="shared" si="15"/>
        <v>0</v>
      </c>
    </row>
    <row r="76" spans="3:20" s="8" customFormat="1" ht="12.75">
      <c r="C76" s="138">
        <f t="shared" si="17"/>
        <v>15</v>
      </c>
      <c r="D76" s="139">
        <f t="shared" si="16"/>
        <v>2.105075857666831</v>
      </c>
      <c r="E76" s="173">
        <f t="shared" si="15"/>
        <v>-5.6601</v>
      </c>
      <c r="F76" s="173">
        <f t="shared" si="15"/>
        <v>1.4435652173913043</v>
      </c>
      <c r="G76" s="173">
        <f t="shared" si="15"/>
        <v>1.2552741020793952</v>
      </c>
      <c r="H76" s="173">
        <f t="shared" si="15"/>
        <v>1.091542697460344</v>
      </c>
      <c r="I76" s="173">
        <f t="shared" si="15"/>
        <v>0.9491675630089946</v>
      </c>
      <c r="J76" s="173">
        <f t="shared" si="15"/>
        <v>0.825363098268691</v>
      </c>
      <c r="K76" s="173">
        <f t="shared" si="15"/>
        <v>0.5707588921224368</v>
      </c>
      <c r="L76" s="173">
        <f t="shared" si="15"/>
        <v>0.49631208010646694</v>
      </c>
      <c r="M76" s="173">
        <f t="shared" si="15"/>
        <v>0.43157572183171045</v>
      </c>
      <c r="N76" s="173">
        <f t="shared" si="15"/>
        <v>0.3752832363754004</v>
      </c>
      <c r="O76" s="173">
        <f t="shared" si="15"/>
        <v>0.3263332490220873</v>
      </c>
      <c r="P76" s="173">
        <f t="shared" si="15"/>
        <v>0</v>
      </c>
      <c r="Q76" s="173">
        <f t="shared" si="15"/>
        <v>0</v>
      </c>
      <c r="R76" s="173">
        <f t="shared" si="15"/>
        <v>0</v>
      </c>
      <c r="S76" s="173">
        <f t="shared" si="15"/>
        <v>0</v>
      </c>
      <c r="T76" s="174">
        <f t="shared" si="15"/>
        <v>0</v>
      </c>
    </row>
    <row r="77" spans="3:20" s="8" customFormat="1" ht="12.75">
      <c r="C77" s="138">
        <f t="shared" si="17"/>
        <v>20</v>
      </c>
      <c r="D77" s="139">
        <f t="shared" si="16"/>
        <v>0.8913107137021536</v>
      </c>
      <c r="E77" s="173">
        <f t="shared" si="15"/>
        <v>-5.6601</v>
      </c>
      <c r="F77" s="173">
        <f t="shared" si="15"/>
        <v>1.3834166666666667</v>
      </c>
      <c r="G77" s="173">
        <f t="shared" si="15"/>
        <v>1.1528472222222221</v>
      </c>
      <c r="H77" s="173">
        <f t="shared" si="15"/>
        <v>0.9607060185185184</v>
      </c>
      <c r="I77" s="173">
        <f t="shared" si="15"/>
        <v>0.8005883487654321</v>
      </c>
      <c r="J77" s="173">
        <f t="shared" si="15"/>
        <v>0.6671569573045267</v>
      </c>
      <c r="K77" s="173">
        <f t="shared" si="15"/>
        <v>0.4421323088134431</v>
      </c>
      <c r="L77" s="173">
        <f t="shared" si="15"/>
        <v>0.3684435906778693</v>
      </c>
      <c r="M77" s="173">
        <f t="shared" si="15"/>
        <v>0.3070363255648911</v>
      </c>
      <c r="N77" s="173">
        <f t="shared" si="15"/>
        <v>0.2558636046374092</v>
      </c>
      <c r="O77" s="173">
        <f t="shared" si="15"/>
        <v>0.21321967053117435</v>
      </c>
      <c r="P77" s="173">
        <f t="shared" si="15"/>
        <v>0</v>
      </c>
      <c r="Q77" s="173">
        <f t="shared" si="15"/>
        <v>0</v>
      </c>
      <c r="R77" s="173">
        <f t="shared" si="15"/>
        <v>0</v>
      </c>
      <c r="S77" s="173">
        <f t="shared" si="15"/>
        <v>0</v>
      </c>
      <c r="T77" s="174">
        <f t="shared" si="15"/>
        <v>0</v>
      </c>
    </row>
    <row r="78" spans="3:20" s="8" customFormat="1" ht="12.75">
      <c r="C78" s="138">
        <f t="shared" si="17"/>
        <v>25</v>
      </c>
      <c r="D78" s="139">
        <f t="shared" si="16"/>
        <v>-0.03223531041792002</v>
      </c>
      <c r="E78" s="173">
        <f t="shared" si="15"/>
        <v>-5.6601</v>
      </c>
      <c r="F78" s="173">
        <f t="shared" si="15"/>
        <v>1.32808</v>
      </c>
      <c r="G78" s="173">
        <f t="shared" si="15"/>
        <v>1.0624639999999999</v>
      </c>
      <c r="H78" s="173">
        <f t="shared" si="15"/>
        <v>0.8499711999999999</v>
      </c>
      <c r="I78" s="173">
        <f t="shared" si="15"/>
        <v>0.67997696</v>
      </c>
      <c r="J78" s="173">
        <f t="shared" si="15"/>
        <v>0.543981568</v>
      </c>
      <c r="K78" s="173">
        <f t="shared" si="15"/>
        <v>0.3460825088</v>
      </c>
      <c r="L78" s="173">
        <f t="shared" si="15"/>
        <v>0.27686600704000003</v>
      </c>
      <c r="M78" s="173">
        <f t="shared" si="15"/>
        <v>0.221492805632</v>
      </c>
      <c r="N78" s="173">
        <f t="shared" si="15"/>
        <v>0.1771942445056</v>
      </c>
      <c r="O78" s="173">
        <f t="shared" si="15"/>
        <v>0.14175539560448</v>
      </c>
      <c r="P78" s="173">
        <f t="shared" si="15"/>
        <v>0</v>
      </c>
      <c r="Q78" s="173">
        <f t="shared" si="15"/>
        <v>0</v>
      </c>
      <c r="R78" s="173">
        <f t="shared" si="15"/>
        <v>0</v>
      </c>
      <c r="S78" s="173">
        <f t="shared" si="15"/>
        <v>0</v>
      </c>
      <c r="T78" s="174">
        <f t="shared" si="15"/>
        <v>0</v>
      </c>
    </row>
    <row r="79" spans="3:20" s="8" customFormat="1" ht="12.75">
      <c r="C79" s="138">
        <f t="shared" si="17"/>
        <v>30</v>
      </c>
      <c r="D79" s="139">
        <f t="shared" si="16"/>
        <v>-0.7507993945908875</v>
      </c>
      <c r="E79" s="173">
        <f t="shared" si="15"/>
        <v>-5.6601</v>
      </c>
      <c r="F79" s="173">
        <f t="shared" si="15"/>
        <v>1.277</v>
      </c>
      <c r="G79" s="173">
        <f t="shared" si="15"/>
        <v>0.9823076923076921</v>
      </c>
      <c r="H79" s="173">
        <f t="shared" si="15"/>
        <v>0.7556213017751477</v>
      </c>
      <c r="I79" s="173">
        <f t="shared" si="15"/>
        <v>0.5812471552116522</v>
      </c>
      <c r="J79" s="173">
        <f t="shared" si="15"/>
        <v>0.4471131963166554</v>
      </c>
      <c r="K79" s="173">
        <f t="shared" si="15"/>
        <v>0.273514033805771</v>
      </c>
      <c r="L79" s="173">
        <f t="shared" si="15"/>
        <v>0.2103954106198238</v>
      </c>
      <c r="M79" s="173">
        <f t="shared" si="15"/>
        <v>0.16184262355371065</v>
      </c>
      <c r="N79" s="173">
        <f t="shared" si="15"/>
        <v>0.12449432581054665</v>
      </c>
      <c r="O79" s="173">
        <f t="shared" si="15"/>
        <v>0.09576486600811279</v>
      </c>
      <c r="P79" s="173">
        <f t="shared" si="15"/>
        <v>0</v>
      </c>
      <c r="Q79" s="173">
        <f t="shared" si="15"/>
        <v>0</v>
      </c>
      <c r="R79" s="173">
        <f t="shared" si="15"/>
        <v>0</v>
      </c>
      <c r="S79" s="173">
        <f t="shared" si="15"/>
        <v>0</v>
      </c>
      <c r="T79" s="174">
        <f t="shared" si="15"/>
        <v>0</v>
      </c>
    </row>
    <row r="80" spans="3:20" s="8" customFormat="1" ht="12.75">
      <c r="C80" s="138">
        <f t="shared" si="17"/>
        <v>35</v>
      </c>
      <c r="D80" s="139">
        <f t="shared" si="16"/>
        <v>-1.3211356156458</v>
      </c>
      <c r="E80" s="173">
        <f t="shared" si="15"/>
        <v>-5.6601</v>
      </c>
      <c r="F80" s="173">
        <f t="shared" si="15"/>
        <v>1.2297037037037035</v>
      </c>
      <c r="G80" s="173">
        <f t="shared" si="15"/>
        <v>0.9108916323731137</v>
      </c>
      <c r="H80" s="173">
        <f t="shared" si="15"/>
        <v>0.6747345424986027</v>
      </c>
      <c r="I80" s="173">
        <f t="shared" si="15"/>
        <v>0.49980336481377974</v>
      </c>
      <c r="J80" s="173">
        <f t="shared" si="15"/>
        <v>0.37022471467687385</v>
      </c>
      <c r="K80" s="173">
        <f t="shared" si="15"/>
        <v>0.21809068544126475</v>
      </c>
      <c r="L80" s="173">
        <f t="shared" si="15"/>
        <v>0.16154865588241832</v>
      </c>
      <c r="M80" s="173">
        <f t="shared" si="15"/>
        <v>0.11966567102401356</v>
      </c>
      <c r="N80" s="173">
        <f t="shared" si="15"/>
        <v>0.0886412377955656</v>
      </c>
      <c r="O80" s="173">
        <f t="shared" si="15"/>
        <v>0.0656601761448634</v>
      </c>
      <c r="P80" s="173">
        <f t="shared" si="15"/>
        <v>0</v>
      </c>
      <c r="Q80" s="173">
        <f t="shared" si="15"/>
        <v>0</v>
      </c>
      <c r="R80" s="173">
        <f t="shared" si="15"/>
        <v>0</v>
      </c>
      <c r="S80" s="173">
        <f t="shared" si="15"/>
        <v>0</v>
      </c>
      <c r="T80" s="174">
        <f t="shared" si="15"/>
        <v>0</v>
      </c>
    </row>
    <row r="81" spans="3:20" s="8" customFormat="1" ht="12.75">
      <c r="C81" s="138">
        <f t="shared" si="17"/>
        <v>40</v>
      </c>
      <c r="D81" s="139">
        <f t="shared" si="16"/>
        <v>-1.7819513924789914</v>
      </c>
      <c r="E81" s="173">
        <f t="shared" si="15"/>
        <v>-5.6601</v>
      </c>
      <c r="F81" s="173">
        <f t="shared" si="15"/>
        <v>1.1857857142857142</v>
      </c>
      <c r="G81" s="173">
        <f t="shared" si="15"/>
        <v>0.8469897959183674</v>
      </c>
      <c r="H81" s="173">
        <f t="shared" si="15"/>
        <v>0.6049927113702626</v>
      </c>
      <c r="I81" s="173">
        <f t="shared" si="15"/>
        <v>0.43213765097875895</v>
      </c>
      <c r="J81" s="173">
        <f t="shared" si="15"/>
        <v>0.30866975069911357</v>
      </c>
      <c r="K81" s="173">
        <f t="shared" si="15"/>
        <v>0.1753361694532041</v>
      </c>
      <c r="L81" s="173">
        <f t="shared" si="15"/>
        <v>0.12524012103800294</v>
      </c>
      <c r="M81" s="173">
        <f t="shared" si="15"/>
        <v>0.08945722931285925</v>
      </c>
      <c r="N81" s="173">
        <f t="shared" si="15"/>
        <v>0.06389802093775661</v>
      </c>
      <c r="O81" s="173">
        <f t="shared" si="15"/>
        <v>0.04564144352696901</v>
      </c>
      <c r="P81" s="173">
        <f t="shared" si="15"/>
        <v>0</v>
      </c>
      <c r="Q81" s="173">
        <f t="shared" si="15"/>
        <v>0</v>
      </c>
      <c r="R81" s="173">
        <f t="shared" si="15"/>
        <v>0</v>
      </c>
      <c r="S81" s="173">
        <f t="shared" si="15"/>
        <v>0</v>
      </c>
      <c r="T81" s="174">
        <f t="shared" si="15"/>
        <v>0</v>
      </c>
    </row>
    <row r="82" spans="3:20" s="8" customFormat="1" ht="12.75">
      <c r="C82" s="138">
        <f t="shared" si="17"/>
        <v>45</v>
      </c>
      <c r="D82" s="139">
        <f t="shared" si="16"/>
        <v>-2.1602385444339487</v>
      </c>
      <c r="E82" s="173">
        <f t="shared" si="15"/>
        <v>-5.6601</v>
      </c>
      <c r="F82" s="173">
        <f t="shared" si="15"/>
        <v>1.1448965517241378</v>
      </c>
      <c r="G82" s="173">
        <f t="shared" si="15"/>
        <v>0.7895838287752674</v>
      </c>
      <c r="H82" s="173">
        <f t="shared" si="15"/>
        <v>0.54454057156915</v>
      </c>
      <c r="I82" s="173">
        <f t="shared" si="15"/>
        <v>0.3755452217718276</v>
      </c>
      <c r="J82" s="173">
        <f t="shared" si="15"/>
        <v>0.25899670467022595</v>
      </c>
      <c r="K82" s="173">
        <f t="shared" si="15"/>
        <v>0.14204688521282777</v>
      </c>
      <c r="L82" s="173">
        <f t="shared" si="15"/>
        <v>0.09796336911229502</v>
      </c>
      <c r="M82" s="173">
        <f t="shared" si="15"/>
        <v>0.06756094421537587</v>
      </c>
      <c r="N82" s="173">
        <f t="shared" si="15"/>
        <v>0.046593754631293706</v>
      </c>
      <c r="O82" s="173">
        <f t="shared" si="15"/>
        <v>0.03213362388365083</v>
      </c>
      <c r="P82" s="173">
        <f t="shared" si="15"/>
        <v>0</v>
      </c>
      <c r="Q82" s="173">
        <f t="shared" si="15"/>
        <v>0</v>
      </c>
      <c r="R82" s="173">
        <f t="shared" si="15"/>
        <v>0</v>
      </c>
      <c r="S82" s="173">
        <f t="shared" si="15"/>
        <v>0</v>
      </c>
      <c r="T82" s="174">
        <f t="shared" si="15"/>
        <v>0</v>
      </c>
    </row>
    <row r="83" spans="1:20" s="8" customFormat="1" ht="12.75">
      <c r="A83" s="152"/>
      <c r="B83" s="152"/>
      <c r="C83" s="142">
        <f t="shared" si="17"/>
        <v>50</v>
      </c>
      <c r="D83" s="143">
        <f t="shared" si="16"/>
        <v>-2.4752095632440856</v>
      </c>
      <c r="E83" s="175">
        <f t="shared" si="15"/>
        <v>-5.6601</v>
      </c>
      <c r="F83" s="175">
        <f t="shared" si="15"/>
        <v>1.1067333333333333</v>
      </c>
      <c r="G83" s="175">
        <f t="shared" si="15"/>
        <v>0.7378222222222222</v>
      </c>
      <c r="H83" s="175">
        <f t="shared" si="15"/>
        <v>0.4918814814814815</v>
      </c>
      <c r="I83" s="175">
        <f t="shared" si="15"/>
        <v>0.327920987654321</v>
      </c>
      <c r="J83" s="175">
        <f t="shared" si="15"/>
        <v>0.21861399176954732</v>
      </c>
      <c r="K83" s="175">
        <f t="shared" si="15"/>
        <v>0.11590233196159122</v>
      </c>
      <c r="L83" s="175">
        <f t="shared" si="15"/>
        <v>0.07726822130772748</v>
      </c>
      <c r="M83" s="175">
        <f t="shared" si="15"/>
        <v>0.05151214753848499</v>
      </c>
      <c r="N83" s="175">
        <f t="shared" si="15"/>
        <v>0.03434143169232332</v>
      </c>
      <c r="O83" s="175">
        <f t="shared" si="15"/>
        <v>0.02289428779488222</v>
      </c>
      <c r="P83" s="175">
        <f t="shared" si="15"/>
        <v>0</v>
      </c>
      <c r="Q83" s="175">
        <f t="shared" si="15"/>
        <v>0</v>
      </c>
      <c r="R83" s="175">
        <f t="shared" si="15"/>
        <v>0</v>
      </c>
      <c r="S83" s="175">
        <f t="shared" si="15"/>
        <v>0</v>
      </c>
      <c r="T83" s="176">
        <f t="shared" si="15"/>
        <v>0</v>
      </c>
    </row>
    <row r="84" spans="4:5" s="8" customFormat="1" ht="12.75">
      <c r="D84" s="169"/>
      <c r="E84" s="170"/>
    </row>
    <row r="85" spans="3:20" s="8" customFormat="1" ht="12.75">
      <c r="C85" s="9" t="s">
        <v>24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1"/>
    </row>
    <row r="86" spans="4:5" ht="12.75">
      <c r="D86" s="3"/>
      <c r="E86" s="4"/>
    </row>
    <row r="87" spans="4:5" ht="12.75">
      <c r="D87" s="3"/>
      <c r="E87" s="4"/>
    </row>
    <row r="88" spans="4:5" ht="12.75">
      <c r="D88" s="3"/>
      <c r="E88" s="4"/>
    </row>
    <row r="89" spans="4:5" ht="12.75">
      <c r="D89" s="3"/>
      <c r="E89" s="4"/>
    </row>
    <row r="90" ht="12.75">
      <c r="E90" s="4"/>
    </row>
    <row r="91" ht="12.75">
      <c r="E91" s="4"/>
    </row>
    <row r="92" ht="12.75">
      <c r="E92" s="4"/>
    </row>
    <row r="93" ht="12.75">
      <c r="E93" s="4"/>
    </row>
    <row r="94" ht="12.75">
      <c r="E94" s="4"/>
    </row>
    <row r="95" ht="12.75">
      <c r="E95" s="4"/>
    </row>
    <row r="96" ht="12.75">
      <c r="E96" s="4"/>
    </row>
  </sheetData>
  <sheetProtection/>
  <mergeCells count="28">
    <mergeCell ref="B59:D59"/>
    <mergeCell ref="B60:D60"/>
    <mergeCell ref="B61:D61"/>
    <mergeCell ref="B62:D62"/>
    <mergeCell ref="B63:D63"/>
    <mergeCell ref="B64:D64"/>
    <mergeCell ref="B27:D27"/>
    <mergeCell ref="B28:D28"/>
    <mergeCell ref="B29:D29"/>
    <mergeCell ref="B30:D30"/>
    <mergeCell ref="B58:D58"/>
    <mergeCell ref="A1:T1"/>
    <mergeCell ref="A32:D32"/>
    <mergeCell ref="E25:T25"/>
    <mergeCell ref="E56:T56"/>
    <mergeCell ref="A11:E11"/>
    <mergeCell ref="A10:E10"/>
    <mergeCell ref="H10:N10"/>
    <mergeCell ref="A23:T23"/>
    <mergeCell ref="C51:T51"/>
    <mergeCell ref="C85:T85"/>
    <mergeCell ref="E37:T37"/>
    <mergeCell ref="E71:T71"/>
    <mergeCell ref="C71:C72"/>
    <mergeCell ref="D71:D72"/>
    <mergeCell ref="C37:C38"/>
    <mergeCell ref="D37:D38"/>
    <mergeCell ref="A54:T54"/>
  </mergeCells>
  <printOptions/>
  <pageMargins left="0.2362204724409449" right="0.1968503937007874" top="0.5905511811023623" bottom="0.6299212598425197" header="0.35433070866141736" footer="0.2362204724409449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vekemang</dc:creator>
  <cp:keywords/>
  <dc:description/>
  <cp:lastModifiedBy>Reunes Geert</cp:lastModifiedBy>
  <cp:lastPrinted>2015-02-05T11:09:30Z</cp:lastPrinted>
  <dcterms:created xsi:type="dcterms:W3CDTF">2001-04-09T18:49:07Z</dcterms:created>
  <dcterms:modified xsi:type="dcterms:W3CDTF">2015-02-05T11:52:04Z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-1991037214</vt:i4>
  </property>
  <property fmtid="{D5CDD505-2E9C-101B-9397-08002B2CF9AE}" pid="3" name="_EmailSubject">
    <vt:lpwstr>teksten</vt:lpwstr>
  </property>
  <property fmtid="{D5CDD505-2E9C-101B-9397-08002B2CF9AE}" pid="4" name="_AuthorEmail">
    <vt:lpwstr>hubert.vandenbergh@vito.be</vt:lpwstr>
  </property>
  <property fmtid="{D5CDD505-2E9C-101B-9397-08002B2CF9AE}" pid="5" name="_AuthorEmailDisplayName">
    <vt:lpwstr>Van den Bergh Hubert</vt:lpwstr>
  </property>
  <property fmtid="{D5CDD505-2E9C-101B-9397-08002B2CF9AE}" pid="6" name="_ReviewingToolsShownOnce">
    <vt:lpwstr/>
  </property>
</Properties>
</file>